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6.xml" ContentType="application/vnd.openxmlformats-officedocument.drawing+xml"/>
  <Override PartName="/xl/ctrlProps/ctrlProp1.xml" ContentType="application/vnd.ms-excel.controlpropertie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trlProps/ctrlProp2.xml" ContentType="application/vnd.ms-excel.controlproperties+xml"/>
  <Override PartName="/xl/comments3.xml" ContentType="application/vnd.openxmlformats-officedocument.spreadsheetml.comments+xml"/>
  <Override PartName="/xl/threadedComments/threadedComment3.xml" ContentType="application/vnd.ms-excel.threadedcomments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trlProps/ctrlProp3.xml" ContentType="application/vnd.ms-excel.controlproperties+xml"/>
  <Override PartName="/xl/comments4.xml" ContentType="application/vnd.openxmlformats-officedocument.spreadsheetml.comments+xml"/>
  <Override PartName="/xl/threadedComments/threadedComment4.xml" ContentType="application/vnd.ms-excel.threadedcomments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trlProps/ctrlProp4.xml" ContentType="application/vnd.ms-excel.controlpropertie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inciensa-my.sharepoint.com/personal/sec_ugic_cic_inciensa_sa_cr/Documents/33_UGIC_RACM/N3_PORTAL_WEB/EXP209_PUBLICACIONES/2026/EXP209-2026-33-9_UDEI/"/>
    </mc:Choice>
  </mc:AlternateContent>
  <xr:revisionPtr revIDLastSave="4" documentId="8_{9C2C55B6-242F-4AFD-B667-AF2C0162750A}" xr6:coauthVersionLast="47" xr6:coauthVersionMax="47" xr10:uidLastSave="{0B7F469A-00E1-4AD3-869B-5DDC15DDD26F}"/>
  <bookViews>
    <workbookView xWindow="-108" yWindow="-108" windowWidth="23256" windowHeight="12456" activeTab="3" xr2:uid="{00000000-000D-0000-FFFF-FFFF00000000}"/>
  </bookViews>
  <sheets>
    <sheet name="Menú" sheetId="32" r:id="rId1"/>
    <sheet name="FODA" sheetId="31" r:id="rId2"/>
    <sheet name="Marco Estratégico" sheetId="33" r:id="rId3"/>
    <sheet name="Áreas Estratégicas" sheetId="18" r:id="rId4"/>
    <sheet name="Áreas Estratégicas Sustantivas" sheetId="25" r:id="rId5"/>
    <sheet name="Tablero de Control AS" sheetId="23" r:id="rId6"/>
    <sheet name="Plan de Acción SIGC" sheetId="22" r:id="rId7"/>
    <sheet name="Tablero de Control SIGC" sheetId="28" r:id="rId8"/>
    <sheet name="Plan de Acción TI" sheetId="20" r:id="rId9"/>
    <sheet name="Tablero de Control TI" sheetId="21" r:id="rId10"/>
    <sheet name="Plan de Acción Tec Diag" sheetId="26" r:id="rId11"/>
    <sheet name="Tablero de Control Tec Diag" sheetId="30" r:id="rId12"/>
  </sheets>
  <definedNames>
    <definedName name="_xlnm.Print_Area" localSheetId="8">'Plan de Acción TI'!$A$3:$E$12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" i="28" l="1"/>
  <c r="B14" i="28"/>
  <c r="B11" i="28"/>
  <c r="B15" i="28"/>
  <c r="B29" i="23"/>
  <c r="B13" i="23"/>
  <c r="B8" i="23"/>
  <c r="E19" i="21"/>
  <c r="B25" i="23"/>
  <c r="K11" i="21"/>
  <c r="L11" i="21" s="1"/>
  <c r="N11" i="21" s="1"/>
  <c r="P11" i="21" s="1"/>
  <c r="K25" i="23"/>
  <c r="L25" i="23"/>
  <c r="N25" i="23"/>
  <c r="P25" i="23"/>
  <c r="K26" i="23"/>
  <c r="L26" i="23" s="1"/>
  <c r="N26" i="23" s="1"/>
  <c r="P26" i="23" s="1"/>
  <c r="B26" i="23"/>
  <c r="B12" i="28"/>
  <c r="B9" i="21"/>
  <c r="B11" i="21"/>
  <c r="B10" i="21"/>
  <c r="B8" i="21"/>
  <c r="K18" i="21"/>
  <c r="K17" i="21"/>
  <c r="K16" i="21"/>
  <c r="K15" i="21"/>
  <c r="K14" i="21"/>
  <c r="K13" i="21"/>
  <c r="K12" i="21"/>
  <c r="K10" i="21"/>
  <c r="K9" i="21"/>
  <c r="K8" i="21"/>
  <c r="K7" i="21"/>
  <c r="N17" i="28"/>
  <c r="N16" i="28"/>
  <c r="N15" i="28"/>
  <c r="K11" i="28"/>
  <c r="L11" i="28" s="1"/>
  <c r="N11" i="28" s="1"/>
  <c r="P11" i="28" s="1"/>
  <c r="N9" i="28"/>
  <c r="K18" i="28"/>
  <c r="K17" i="28"/>
  <c r="K16" i="28"/>
  <c r="K15" i="28"/>
  <c r="K14" i="28"/>
  <c r="K13" i="28"/>
  <c r="K12" i="28"/>
  <c r="K10" i="28"/>
  <c r="K9" i="28"/>
  <c r="K8" i="28"/>
  <c r="K7" i="28"/>
  <c r="K16" i="23"/>
  <c r="L16" i="23" s="1"/>
  <c r="N16" i="23" s="1"/>
  <c r="K28" i="23"/>
  <c r="K29" i="23"/>
  <c r="K30" i="23"/>
  <c r="K27" i="23"/>
  <c r="K18" i="23"/>
  <c r="K19" i="23"/>
  <c r="K20" i="23"/>
  <c r="K21" i="23"/>
  <c r="K22" i="23"/>
  <c r="K23" i="23"/>
  <c r="K24" i="23"/>
  <c r="K15" i="23"/>
  <c r="K17" i="23"/>
  <c r="K13" i="23"/>
  <c r="K14" i="23"/>
  <c r="K12" i="23"/>
  <c r="K11" i="23"/>
  <c r="K10" i="23"/>
  <c r="K9" i="23"/>
  <c r="K8" i="23"/>
  <c r="K7" i="23"/>
  <c r="B28" i="23"/>
  <c r="B30" i="23"/>
  <c r="B16" i="23"/>
  <c r="P16" i="23" l="1"/>
  <c r="L8" i="28" l="1"/>
  <c r="B15" i="23"/>
  <c r="L9" i="23"/>
  <c r="L10" i="23"/>
  <c r="B9" i="23"/>
  <c r="B10" i="23"/>
  <c r="L12" i="23"/>
  <c r="B12" i="23"/>
  <c r="B11" i="23"/>
  <c r="L29" i="23"/>
  <c r="L30" i="23"/>
  <c r="L28" i="23"/>
  <c r="L27" i="23"/>
  <c r="L24" i="23"/>
  <c r="B23" i="23"/>
  <c r="L23" i="23"/>
  <c r="L20" i="23"/>
  <c r="L21" i="23"/>
  <c r="L22" i="23"/>
  <c r="L19" i="23"/>
  <c r="B24" i="23"/>
  <c r="B27" i="23"/>
  <c r="B22" i="23"/>
  <c r="B20" i="23"/>
  <c r="B21" i="23"/>
  <c r="L15" i="23"/>
  <c r="L17" i="23"/>
  <c r="L18" i="23"/>
  <c r="B19" i="23"/>
  <c r="B17" i="23"/>
  <c r="B18" i="23"/>
  <c r="L13" i="23"/>
  <c r="L14" i="23"/>
  <c r="B14" i="23"/>
  <c r="B7" i="23"/>
  <c r="B12" i="30"/>
  <c r="K11" i="30"/>
  <c r="L11" i="30" s="1"/>
  <c r="N11" i="30" s="1"/>
  <c r="P11" i="30" s="1"/>
  <c r="K8" i="30"/>
  <c r="L8" i="30" s="1"/>
  <c r="N8" i="30" s="1"/>
  <c r="P8" i="30" s="1"/>
  <c r="B14" i="30"/>
  <c r="B8" i="30"/>
  <c r="B9" i="30"/>
  <c r="B10" i="30"/>
  <c r="B11" i="30"/>
  <c r="B13" i="30"/>
  <c r="B7" i="30"/>
  <c r="K14" i="30"/>
  <c r="L14" i="30" s="1"/>
  <c r="N14" i="30" s="1"/>
  <c r="P14" i="30" s="1"/>
  <c r="K13" i="30"/>
  <c r="L13" i="30" s="1"/>
  <c r="N13" i="30" s="1"/>
  <c r="P13" i="30" s="1"/>
  <c r="K12" i="30"/>
  <c r="L12" i="30" s="1"/>
  <c r="N12" i="30" s="1"/>
  <c r="P12" i="30" s="1"/>
  <c r="K10" i="30"/>
  <c r="L10" i="30" s="1"/>
  <c r="N10" i="30" s="1"/>
  <c r="P10" i="30" s="1"/>
  <c r="K9" i="30"/>
  <c r="L9" i="30" s="1"/>
  <c r="N9" i="30" s="1"/>
  <c r="P9" i="30" s="1"/>
  <c r="K7" i="30"/>
  <c r="L7" i="30" s="1"/>
  <c r="N7" i="30" s="1"/>
  <c r="P7" i="30" s="1"/>
  <c r="L16" i="21"/>
  <c r="L13" i="21"/>
  <c r="N13" i="21" s="1"/>
  <c r="L18" i="28"/>
  <c r="N18" i="28" s="1"/>
  <c r="P18" i="28" s="1"/>
  <c r="L17" i="28"/>
  <c r="P17" i="28" s="1"/>
  <c r="L14" i="28"/>
  <c r="L12" i="28"/>
  <c r="N12" i="28" s="1"/>
  <c r="P12" i="28" s="1"/>
  <c r="B17" i="28"/>
  <c r="B18" i="28"/>
  <c r="B16" i="28"/>
  <c r="B13" i="28"/>
  <c r="B8" i="28"/>
  <c r="B9" i="28"/>
  <c r="B7" i="28"/>
  <c r="L16" i="28"/>
  <c r="P16" i="28" s="1"/>
  <c r="L15" i="28"/>
  <c r="P15" i="28" s="1"/>
  <c r="L13" i="28"/>
  <c r="L10" i="28"/>
  <c r="L9" i="28"/>
  <c r="P9" i="28" s="1"/>
  <c r="L7" i="28"/>
  <c r="B16" i="21"/>
  <c r="L8" i="23"/>
  <c r="L11" i="23"/>
  <c r="N11" i="23" s="1"/>
  <c r="L7" i="23"/>
  <c r="L18" i="21"/>
  <c r="B18" i="21"/>
  <c r="L17" i="21"/>
  <c r="N17" i="21" s="1"/>
  <c r="P17" i="21" s="1"/>
  <c r="B17" i="21"/>
  <c r="L15" i="21"/>
  <c r="B15" i="21"/>
  <c r="L14" i="21"/>
  <c r="B14" i="21"/>
  <c r="B13" i="21"/>
  <c r="L12" i="21"/>
  <c r="B12" i="21"/>
  <c r="L10" i="21"/>
  <c r="N10" i="21" s="1"/>
  <c r="P10" i="21" s="1"/>
  <c r="L9" i="21"/>
  <c r="L8" i="21"/>
  <c r="L7" i="21"/>
  <c r="B7" i="21"/>
  <c r="N10" i="28" l="1"/>
  <c r="P10" i="28" s="1"/>
  <c r="N14" i="28"/>
  <c r="P14" i="28" s="1"/>
  <c r="N13" i="28"/>
  <c r="P13" i="28" s="1"/>
  <c r="P23" i="23"/>
  <c r="N23" i="23"/>
  <c r="N30" i="23"/>
  <c r="P30" i="23" s="1"/>
  <c r="P21" i="23"/>
  <c r="N21" i="23"/>
  <c r="N17" i="23"/>
  <c r="P17" i="23" s="1"/>
  <c r="N15" i="23"/>
  <c r="P15" i="23" s="1"/>
  <c r="N20" i="23"/>
  <c r="P20" i="23" s="1"/>
  <c r="N13" i="23"/>
  <c r="P13" i="23" s="1"/>
  <c r="N22" i="23"/>
  <c r="P22" i="23" s="1"/>
  <c r="N7" i="23"/>
  <c r="P7" i="23" s="1"/>
  <c r="N24" i="23"/>
  <c r="P24" i="23" s="1"/>
  <c r="N27" i="23"/>
  <c r="P27" i="23" s="1"/>
  <c r="P28" i="23"/>
  <c r="N28" i="23"/>
  <c r="N18" i="23"/>
  <c r="P18" i="23" s="1"/>
  <c r="N19" i="23"/>
  <c r="P19" i="23" s="1"/>
  <c r="N7" i="28"/>
  <c r="P7" i="28" s="1"/>
  <c r="N29" i="23"/>
  <c r="P29" i="23" s="1"/>
  <c r="N8" i="28"/>
  <c r="P8" i="28" s="1"/>
  <c r="N14" i="23"/>
  <c r="P14" i="23" s="1"/>
  <c r="N7" i="21"/>
  <c r="P7" i="21" s="1"/>
  <c r="N18" i="21"/>
  <c r="P18" i="21" s="1"/>
  <c r="N16" i="21"/>
  <c r="P16" i="21" s="1"/>
  <c r="N15" i="21"/>
  <c r="P15" i="21" s="1"/>
  <c r="N14" i="21"/>
  <c r="P14" i="21" s="1"/>
  <c r="N12" i="21"/>
  <c r="P12" i="21" s="1"/>
  <c r="N9" i="21"/>
  <c r="P9" i="21" s="1"/>
  <c r="N8" i="21"/>
  <c r="P8" i="21" s="1"/>
  <c r="N12" i="23"/>
  <c r="P12" i="23" s="1"/>
  <c r="N10" i="23"/>
  <c r="P10" i="23" s="1"/>
  <c r="N9" i="23"/>
  <c r="P9" i="23" s="1"/>
  <c r="N8" i="23"/>
  <c r="P8" i="23" s="1"/>
  <c r="P11" i="23"/>
  <c r="P13" i="2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tc={FB0A4108-30A6-412D-BA59-E6B01E33C11A}</author>
    <author>tc={AE6181D4-F2AF-43C8-9625-25BF81E358C3}</author>
    <author>tc={AD80046C-FC08-4D14-BF27-9F2BAB329F26}</author>
    <author>tc={74492661-4073-4D9C-BB2B-1F1B6B68EC1B}</author>
    <author>tc={FF9C4AFC-6E67-4DE7-8821-380ABBFC682B}</author>
    <author>tc={DF1C7137-7A6C-4151-B7B6-C640C0010320}</author>
    <author>tc={96DBF608-F0E3-49F0-B17B-C613BFB16495}</author>
  </authors>
  <commentList>
    <comment ref="F5" authorId="0" shapeId="0" xr:uid="{FB0A4108-30A6-412D-BA59-E6B01E33C11A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2026: 4 Grettel Chanto CNRB y Ana Cristina CNRB. Evelyn Arce USO y Sharon. 2 diplomados en bioinformática (CNRM: Sara y  CNRB: María José)
2027: 2 maestrías epidemiología (CNRM:Felipe y CNRB: Tábata). Diplomado bioinformática CNRB
2029: CNRIMA: 1 maestría en bioinformática</t>
      </text>
    </comment>
    <comment ref="F6" authorId="1" shapeId="0" xr:uid="{AE6181D4-F2AF-43C8-9625-25BF81E358C3}">
      <text>
        <t xml:space="preserve"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Actuales más 6 nuevos 
1 informe epidemiológico de tosferina (2026).  
2 informes epidemiológicos de Salmonella de los años 2019 a 2024 (2025 y 2029).
1 informe epidemiológico de Shigella de los años 2019 a 2025 (2026).
1 informe epidemiológico de Brucella 2021-2025 (2026). 
1 informe epidemiológico de Neisseria gonorrehae (2026). </t>
      </text>
    </comment>
    <comment ref="F7" authorId="2" shapeId="0" xr:uid="{AD80046C-FC08-4D14-BF27-9F2BAB329F26}">
      <text>
        <t xml:space="preserve"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1 tablero interactivo de Leptospira para sitio web (2026). 
1 tablero de datos interactivo de micobacterias ambientales (2027)
2 tableros de datos interactivos: alérgenos (2028) y fortificación (2026)
1 tablero interactivo de localidades con medición de resistencia del Aedes aegypti. (2026)
</t>
      </text>
    </comment>
    <comment ref="F8" authorId="3" shapeId="0" xr:uid="{74492661-4073-4D9C-BB2B-1F1B6B68EC1B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1 documento técnico sobre los 25 años de la vigilancia de la enfermedad de Chagas (2026)
1 documento técnico sobre tabaco(2027).</t>
      </text>
    </comment>
    <comment ref="F13" authorId="4" shapeId="0" xr:uid="{FF9C4AFC-6E67-4DE7-8821-380ABBFC682B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1 identificación de Crytococcus sp. por secuenciación de Sanger (2025) 
1 identificación de especies de hongos miceliales de los géneros Aspergillus y Sporothrix (2025)  
1 identificación de especies de hongos miceliales de los géneros Fusarium, Scedosporium y orden Mucorales por secuenciación de Sanger. (2026)
1 caracterización molecular de las especies crípticas del género Histoplasma por secuenciación del genoma completo (2026) 
1 resistencia Plasmodium sp (2026)
1 resistencia Leishmania  (2026)Metagenómica (2026).
Respuesta:
    Vectores 2028</t>
      </text>
    </comment>
    <comment ref="F14" authorId="5" shapeId="0" xr:uid="{DF1C7137-7A6C-4151-B7B6-C640C0010320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1 fiebre de los matorrales (2026).
1 PCR para detección del virus vacunal de sarampión y rubeola (2026). 
1 Diagnóstico de Bacillus anthracis y Corynebacterium diphteriae en muestras clínicas por RT-PCR (2026).
1 PCR de rabia (2026).
1 Prueba de sinergia de ceftacidima avibactam más aztreonam para posibilidad de tratamiento (2026).
1 Borreliosis (2028)
1 determinación de la sensibilidad a los antifúngicos en levaduras por microdilución en caldo según método del CLSI (2026).
1 caracterización fenotípica de hongos miceliales por cultivo en lámina (2026).
1 determinación de la sensibilidad a los antifúngicos en hongos del género Aspergillus y de otros hongos miceliales por microdilución en caldo según método del CLSI (2027).
1 detección de biomarcadores de infección fúngica invasiva: Galactomananas por ELISA (cuantitativo) e histoplasma en orina (2027)
1 detección de Pneumocysti jirovecii en muestras clínicas por biología molecular (2026)</t>
      </text>
    </comment>
    <comment ref="F18" authorId="6" shapeId="0" xr:uid="{96DBF608-F0E3-49F0-B17B-C613BFB16495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2025: Determinación de Hepatitis A, norovirus y rotavirus A en alimentos vegetales
2026: Detección molecular de C. perfringens (cárnicos crudos no curados y vegetales crudos) y C. botulinum (conservas de alimentos de carnes o vegetales)
2027: Recuentos de Clostridium sp. Y Determinación de Yersinia
2028: STEC (e.coli productora de toxina Shiga) -tamizaje molecular y Legionella en aguas.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tc={B9C67F4D-9377-44DE-9986-99B0F7201325}</author>
    <author>tc={48AD2EEF-063B-4CE7-ADFD-AC0AA57585E3}</author>
    <author>tc={6B494C82-5E0F-499D-89A9-9BC763AEEEFB}</author>
    <author>tc={F87D8317-5237-4867-BD84-68AD5C68B2C7}</author>
    <author>tc={57D1ED0F-EC3B-40E0-8158-64C788EC0008}</author>
    <author>tc={ECF84927-DC6A-478D-A3E1-12ED961CE5E3}</author>
    <author>tc={E2286883-8AC2-4FA8-8458-F88ECC084A70}</author>
    <author>tc={45B76111-6389-4C83-AB1E-4522091639F0}</author>
    <author>tc={E1E1ACD5-61BF-4D34-8511-BC21E385657A}</author>
    <author>tc={054CD13B-E4BE-4BEB-AFB9-949208C15F5D}</author>
    <author>tc={F7AD069B-B16C-47F9-8D8D-238B8C2A7E74}</author>
    <author>tc={500FB827-16FA-4F7C-B12E-99DA8702B0A3}</author>
    <author>tc={AF6A9BA6-269C-4DAD-B3D5-3752C54BFB74}</author>
    <author>tc={C3098D03-3AD3-440E-93AE-50C5AC281684}</author>
    <author>tc={4B32FB24-C0D5-4EEB-9147-54E6F7E18EAE}</author>
    <author>tc={6508658B-6C40-4033-ABA4-0CF91F09DF38}</author>
    <author>tc={4CC645E7-0BFC-4AAB-8F87-D660870F9781}</author>
    <author>tc={FFEF5C5C-674E-450A-8131-53CAAC5228E6}</author>
    <author>tc={C41F6D90-ADAF-4F5F-BE22-30B475022342}</author>
    <author>tc={AC650BD3-521C-4A79-B392-16FD28433BDD}</author>
    <author>tc={151637D7-8428-423B-B073-DD1968D69348}</author>
    <author>tc={F4EE960B-C157-40DB-B8BA-4E831E8F7DDA}</author>
    <author>tc={E75EB8F2-7D66-4CA2-890E-49A8BEE25A8C}</author>
    <author>tc={E3D56729-CC2D-451E-B30C-B9F426947EA0}</author>
    <author>tc={D8473BB4-818A-48FA-A6E1-40BB28CBE8FB}</author>
    <author>tc={59EF2137-70CE-4590-80A7-4865F18DE24F}</author>
    <author>tc={A7AE4AD5-250E-4B5D-A440-F72A38F0A78C}</author>
    <author>tc={49B500E3-55BE-469E-94C7-8F0CBE7A5E10}</author>
    <author>tc={0F6579A3-B44C-4425-BD3B-2ABC5F521443}</author>
    <author>tc={4A12855E-F222-4AE8-B715-AACFE542A624}</author>
    <author>tc={A1657FCF-0744-49CE-ABE5-44D25F86ACBC}</author>
    <author>tc={B6ACFBA6-82DA-419D-81DE-21201866FF53}</author>
    <author>tc={C3FDA340-8C3F-4BBE-BC79-96AD6A24A359}</author>
    <author>tc={06C0256E-8B61-456E-8188-09EC1B7ACE14}</author>
    <author>tc={50CD4FDD-4EDB-47D0-9DFD-A8D20E0F1EF1}</author>
    <author>tc={833DAE1D-C5C6-4298-8603-076EB249D232}</author>
  </authors>
  <commentList>
    <comment ref="D7" authorId="0" shapeId="0" xr:uid="{B9C67F4D-9377-44DE-9986-99B0F7201325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2 Diplomados en Bioinformática (Estela y Claudio)</t>
      </text>
    </comment>
    <comment ref="F7" authorId="1" shapeId="0" xr:uid="{48AD2EEF-063B-4CE7-ADFD-AC0AA57585E3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4 maestrías en Grettel Chanto CNRB y Ana Cristina CNRB. Evelyn Arce USO y Sharon. 2 diplomados en bioinformática (CNRM: Sara y  CNRB: María José)</t>
      </text>
    </comment>
    <comment ref="G7" authorId="2" shapeId="0" xr:uid="{6B494C82-5E0F-499D-89A9-9BC763AEEEFB}">
      <text>
        <t xml:space="preserve"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2 maestrías epidemiología (CNRM:Felipe y CNRB: Tábata).
Diplomado bioinformática CNRB
</t>
      </text>
    </comment>
    <comment ref="H7" authorId="3" shapeId="0" xr:uid="{F87D8317-5237-4867-BD84-68AD5C68B2C7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CNRIMA: 1 maestría en bioinformática</t>
      </text>
    </comment>
    <comment ref="I7" authorId="4" shapeId="0" xr:uid="{57D1ED0F-EC3B-40E0-8158-64C788EC0008}">
      <text>
        <t xml:space="preserve"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CNRIMA: 1 maestría en bioinformática
</t>
      </text>
    </comment>
    <comment ref="D8" authorId="5" shapeId="0" xr:uid="{ECF84927-DC6A-478D-A3E1-12ED961CE5E3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Informes epidemiológicos: 8 de DVBL. Los informes publicados en el año correspondiente son desarrollados con datos del año anterior. Por ejemplo los 8 línea base del 2024 son informes 2023</t>
      </text>
    </comment>
    <comment ref="E8" authorId="6" shapeId="0" xr:uid="{E2286883-8AC2-4FA8-8458-F88ECC084A70}">
      <text>
        <t xml:space="preserve"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1 nuevo informe epidemiológico de Salmonella de los años 2019 a 2024 (2025).
</t>
      </text>
    </comment>
    <comment ref="F8" authorId="7" shapeId="0" xr:uid="{45B76111-6389-4C83-AB1E-4522091639F0}">
      <text>
        <t xml:space="preserve"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Nuevos informes: 
CNRB: 
1 informe epidemiológico de tosferina (2026).  
1 informe epidemiológico de Shigella de los años 2019 a 2025 (2026).
1 informe epidemiológico de Brucella 2021-2025 (2026). 
1 informe epidemiológico de Neisseria gonorrehae (2026). 
 </t>
      </text>
    </comment>
    <comment ref="I8" authorId="8" shapeId="0" xr:uid="{E1E1ACD5-61BF-4D34-8511-BC21E385657A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CNRB: 
1 nuevo informe epidemiológico de Salmonella (2029).</t>
      </text>
    </comment>
    <comment ref="D9" authorId="9" shapeId="0" xr:uid="{054CD13B-E4BE-4BEB-AFB9-949208C15F5D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Tableros interactivos en Sitio Web: 5</t>
      </text>
    </comment>
    <comment ref="F9" authorId="10" shapeId="0" xr:uid="{F7AD069B-B16C-47F9-8D8D-238B8C2A7E74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Nuevos Tableros interactivos de datos: 
1 tablero interactivo de Leptospira para sitio web (2026). 
1 tablero interactivo de localidades con medición de resistencia del Aedes aegypti. (2026)
1 tablero de datos interactivos: de fortificación (2026)</t>
      </text>
    </comment>
    <comment ref="G9" authorId="11" shapeId="0" xr:uid="{500FB827-16FA-4F7C-B12E-99DA8702B0A3}">
      <text>
        <t xml:space="preserve"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Nuevos Tableros interactivos de datos:
CNRM: 
1 tablero de datos interactivo de micobacterias ambientales (2027)
</t>
      </text>
    </comment>
    <comment ref="H9" authorId="12" shapeId="0" xr:uid="{AF6A9BA6-269C-4DAD-B3D5-3752C54BFB74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1 tablero de datos interactivos de alérgenos (2028)</t>
      </text>
    </comment>
    <comment ref="F10" authorId="13" shapeId="0" xr:uid="{C3098D03-3AD3-440E-93AE-50C5AC281684}">
      <text>
        <t xml:space="preserve"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CNRP: 
1 documento técnico sobre los 25 años de la vigilancia de la enfermedad de Chagas. (2026)
</t>
      </text>
    </comment>
    <comment ref="G10" authorId="14" shapeId="0" xr:uid="{4B32FB24-C0D5-4EEB-9147-54E6F7E18EAE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1 documento técnico de tabaco</t>
      </text>
    </comment>
    <comment ref="D13" authorId="15" shapeId="0" xr:uid="{6508658B-6C40-4033-ABA4-0CF91F09DF38}">
      <text>
        <t xml:space="preserve"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SARS-Cov-2, Influenza, Dengue, Bacteriología (Gram positivas, Gram negativas y Resistencia a antimicrobianos), Monkeypox y levaduras (Candida auris) </t>
      </text>
    </comment>
    <comment ref="E13" authorId="16" shapeId="0" xr:uid="{4CC645E7-0BFC-4AAB-8F87-D660870F9781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Nuevas:
1 identificación de Crytococcus sp. por secuenciación de Sanger 
1 identificación de especies de hongos miceliales de los géneros Aspergillus y Sporothrix</t>
      </text>
    </comment>
    <comment ref="F13" authorId="17" shapeId="0" xr:uid="{FFEF5C5C-674E-450A-8131-53CAAC5228E6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1 identificación de especies de hongos miceliales de los géneros Fusarium, Scedosporium y orden Mucorales por secuenciación de Sanger. (2026)
1 caracterización molecular de las especies crípticas del género Histoplasma por secuenciación del genoma completo (2026) 
1 resistencia Plasmodium sp (2026)
1 resistencia Leishmania  (2026)Metagenómica (2026).</t>
      </text>
    </comment>
    <comment ref="F14" authorId="18" shapeId="0" xr:uid="{C41F6D90-ADAF-4F5F-BE22-30B475022342}">
      <text>
        <t xml:space="preserve"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1 fiebre de los matorrales (2026).
1 PCR para detección del virus vacunal de sarampión y rubeola (2026). 
1 Diagnóstico de Bacillus anthracis y Corynebacterium diphteriae en muestras clínicas por RT-PCR (2026).
1 PCR de rabia (2026).
1 Prueba de sinergia de ceftacidima avibactam más aztreonam para posibilidad de tratamiento (2026).
1 determinación de la sensibilidad a los antifúngicos en levaduras por microdilución en caldo según método del CLSI (2026).
1 caracterización fenotípica de hongos miceliales por cultivo en lámina (2026).
1 detección de Pneumocysti jirovecii en muestras clínicas por biología molecular (2026)
Respuesta:
    PCR Rabia 
PCR vacunal Sarampión y rubéola </t>
      </text>
    </comment>
    <comment ref="G14" authorId="19" shapeId="0" xr:uid="{AC650BD3-521C-4A79-B392-16FD28433BDD}">
      <text>
        <t xml:space="preserve"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1 determinación de la sensibilidad a los antifúngicos en hongos del género Aspergillus y de otros hongos miceliales por microdilución en caldo según método del CLSI (2027).
1 detección de biomarcadores de infección fúngica invasiva: Galactomananas por ELISA (cuantitativo) e histoplasma en orina (2027)
Respuesta:
    ELISA acs contra Rabia 
Secuenciación de Sanger para Sarampión </t>
      </text>
    </comment>
    <comment ref="H14" authorId="20" shapeId="0" xr:uid="{151637D7-8428-423B-B073-DD1968D69348}">
      <text>
        <t xml:space="preserve"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1 Borreliosis (2028)
Respuesta:
    ELISA acs Virus de Encefalitis Equina Venezolana (VEEV) 
ELISA acs Virus de Encefalitis Equina del Este (VEEE) 
Estandarizar la detección de Plasmodium ovale y de Plasmodium knowlesi </t>
      </text>
    </comment>
    <comment ref="I14" authorId="21" shapeId="0" xr:uid="{F4EE960B-C157-40DB-B8BA-4E831E8F7DDA}">
      <text>
        <t xml:space="preserve"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ELISA acs Virus de Encefalitis Equina del Oeste (VEEO) 
ELISA acs Virus del Nilo Occidental (VNO) </t>
      </text>
    </comment>
    <comment ref="F15" authorId="22" shapeId="0" xr:uid="{E75EB8F2-7D66-4CA2-890E-49A8BEE25A8C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CBD, THC</t>
      </text>
    </comment>
    <comment ref="G15" authorId="23" shapeId="0" xr:uid="{E3D56729-CC2D-451E-B30C-B9F426947EA0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CBDA,THCA</t>
      </text>
    </comment>
    <comment ref="H15" authorId="24" shapeId="0" xr:uid="{D8473BB4-818A-48FA-A6E1-40BB28CBE8FB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B1, B2</t>
      </text>
    </comment>
    <comment ref="I15" authorId="25" shapeId="0" xr:uid="{59EF2137-70CE-4590-80A7-4865F18DE24F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G1, G2, ocratoxinas en café</t>
      </text>
    </comment>
    <comment ref="F16" authorId="26" shapeId="0" xr:uid="{A7AE4AD5-250E-4B5D-A440-F72A38F0A78C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CBD, THC</t>
      </text>
    </comment>
    <comment ref="G16" authorId="27" shapeId="0" xr:uid="{49B500E3-55BE-469E-94C7-8F0CBE7A5E10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CBDA,THCA</t>
      </text>
    </comment>
    <comment ref="F17" authorId="28" shapeId="0" xr:uid="{0F6579A3-B44C-4425-BD3B-2ABC5F521443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leche</t>
      </text>
    </comment>
    <comment ref="G17" authorId="29" shapeId="0" xr:uid="{4A12855E-F222-4AE8-B715-AACFE542A624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huevo</t>
      </text>
    </comment>
    <comment ref="H17" authorId="30" shapeId="0" xr:uid="{A1657FCF-0744-49CE-ABE5-44D25F86ACBC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Mariscos</t>
      </text>
    </comment>
    <comment ref="I17" authorId="31" shapeId="0" xr:uid="{B6ACFBA6-82DA-419D-81DE-21201866FF53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maní</t>
      </text>
    </comment>
    <comment ref="E18" authorId="32" shapeId="0" xr:uid="{C3FDA340-8C3F-4BBE-BC79-96AD6A24A359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Determinación de Hepatitis A, norovirus y rotavirus A en alimentos vegetales</t>
      </text>
    </comment>
    <comment ref="F18" authorId="33" shapeId="0" xr:uid="{06C0256E-8B61-456E-8188-09EC1B7ACE14}">
      <text>
        <t xml:space="preserve"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Detección molecular de C. perfringens (cárnicos crudos no curados y vegetales crudos) y C. botulinum (conservas de alimentos de carnes o vegetales)
</t>
      </text>
    </comment>
    <comment ref="G18" authorId="34" shapeId="0" xr:uid="{50CD4FDD-4EDB-47D0-9DFD-A8D20E0F1EF1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Recuentos de Clostridium sp. Y Determinación de Yersinia</t>
      </text>
    </comment>
    <comment ref="H18" authorId="35" shapeId="0" xr:uid="{833DAE1D-C5C6-4298-8603-076EB249D232}">
      <text>
        <t xml:space="preserve"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Respuesta:
    STEC (e.coli productora de toxina Shiga) -tamizaje molecular y Legionella en aguas.
</t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tc={BCC8DF7F-843C-4E9F-AC21-D76C776D8965}</author>
    <author>tc={00AFE6C9-7EC0-47F8-8662-C7B59C1378BE}</author>
    <author>tc={2970218C-0E5E-4035-A9AA-98A662917F68}</author>
    <author>tc={9EF2C585-831E-41EF-94B7-D0569A3AA9AD}</author>
    <author>tc={5260ADBF-E28A-4C78-AEB3-169F9E28AAFF}</author>
    <author>tc={FB3F6F68-AB58-4016-9C9D-018323D5DAE6}</author>
    <author>tc={DF3D049A-9EC4-4BE3-94CD-59C8A447C04E}</author>
    <author>tc={4FA9A7CB-3A86-41CE-A439-5817F846139C}</author>
    <author>tc={468EF3DD-C034-450A-BFCE-A33F91478AC8}</author>
    <author>tc={4EA9672D-0DDE-4528-9593-9E82718D9C24}</author>
    <author>tc={D86C1C04-54E0-443F-B990-76D97CBE90A4}</author>
    <author>tc={991572BB-1918-4722-A39F-CCF523651384}</author>
    <author>tc={8194DD0D-ADCE-4F47-82F8-3EF1E424C3AC}</author>
    <author>tc={7D9F34F6-170D-4977-A270-49602F0B2EFA}</author>
    <author>tc={CF7FC4C0-9C01-49F4-98A7-1773FCB6C5F3}</author>
    <author>tc={320EEB92-CCB1-4CF8-BFD7-47332CBDC546}</author>
    <author>tc={15F11E63-50DB-4213-B0D5-B836E89C1AEF}</author>
    <author>tc={EC56EEDE-0530-4179-A091-515F5FF73295}</author>
    <author>tc={CB2270E2-2EBA-4C73-A328-AAE555109CEE}</author>
    <author>tc={024B6431-7571-4436-87C8-73D66D5D414E}</author>
    <author>tc={7FC10283-D1CF-4C29-B035-1A045777A355}</author>
  </authors>
  <commentList>
    <comment ref="E8" authorId="0" shapeId="0" xr:uid="{BCC8DF7F-843C-4E9F-AC21-D76C776D8965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Funcionarios USTL. 1 profesional y 6 técnicos</t>
      </text>
    </comment>
    <comment ref="F8" authorId="1" shapeId="0" xr:uid="{00AFE6C9-7EC0-47F8-8662-C7B59C1378BE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USTL: 6 técnicos
UIM: 4 profesionales</t>
      </text>
    </comment>
    <comment ref="G8" authorId="2" shapeId="0" xr:uid="{2970218C-0E5E-4035-A9AA-98A662917F68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UPI: 2 profesionales y 2 técnicos
Respuesta:
    RQ: 1 profesional y 2 técnicos</t>
      </text>
    </comment>
    <comment ref="H8" authorId="3" shapeId="0" xr:uid="{9EF2C585-831E-41EF-94B7-D0569A3AA9AD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URH: 3 profesionales y 1 técnico</t>
      </text>
    </comment>
    <comment ref="I8" authorId="4" shapeId="0" xr:uid="{5260ADBF-E28A-4C78-AEB3-169F9E28AAFF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UFC: 4 profesionales y 2 técnicos</t>
      </text>
    </comment>
    <comment ref="B11" authorId="5" shapeId="0" xr:uid="{FB3F6F68-AB58-4016-9C9D-018323D5DAE6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Por año el máximo de auditores que se pueden formar son 2. Uno para 17025 y otro para 17043.
Actualmente requieren 2 años de formación. Se propone eliminar meta 2028. O bajar requisito de formación de 2 años.</t>
      </text>
    </comment>
    <comment ref="D12" authorId="6" shapeId="0" xr:uid="{DF3D049A-9EC4-4BE3-94CD-59C8A447C04E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Actual en transición</t>
      </text>
    </comment>
    <comment ref="E12" authorId="7" shapeId="0" xr:uid="{4FA9A7CB-3A86-41CE-A439-5817F846139C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Actual en transición</t>
      </text>
    </comment>
    <comment ref="F12" authorId="8" shapeId="0" xr:uid="{468EF3DD-C034-450A-BFCE-A33F91478AC8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Actual + Malaria</t>
      </text>
    </comment>
    <comment ref="G12" authorId="9" shapeId="0" xr:uid="{4EA9672D-0DDE-4528-9593-9E82718D9C24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+ Baciloscopía</t>
      </text>
    </comment>
    <comment ref="H12" authorId="10" shapeId="0" xr:uid="{D86C1C04-54E0-443F-B990-76D97CBE90A4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+ VR</t>
      </text>
    </comment>
    <comment ref="I12" authorId="11" shapeId="0" xr:uid="{991572BB-1918-4722-A39F-CCF523651384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Mantener los 4</t>
      </text>
    </comment>
    <comment ref="F13" authorId="12" shapeId="0" xr:uid="{8194DD0D-ADCE-4F47-82F8-3EF1E424C3AC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1 CNRV Elisa Sarampión</t>
      </text>
    </comment>
    <comment ref="G13" authorId="13" shapeId="0" xr:uid="{7D9F34F6-170D-4977-A270-49602F0B2EFA}">
      <text>
        <t xml:space="preserve"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1 CNRM MTB Xpert y 1 CNRM MTB mutaciones de resistencia </t>
      </text>
    </comment>
    <comment ref="I13" authorId="14" shapeId="0" xr:uid="{CF7FC4C0-9C01-49F4-98A7-1773FCB6C5F3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1 CNRB Leptospira</t>
      </text>
    </comment>
    <comment ref="E14" authorId="15" shapeId="0" xr:uid="{320EEB92-CCB1-4CF8-BFD7-47332CBDC546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1 CNRV VR</t>
      </text>
    </comment>
    <comment ref="H14" authorId="16" shapeId="0" xr:uid="{15F11E63-50DB-4213-B0D5-B836E89C1AEF}">
      <text>
        <t xml:space="preserve"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 1 CNRIMA Salmonella spp vegetales
</t>
      </text>
    </comment>
    <comment ref="I14" authorId="17" shapeId="0" xr:uid="{EC56EEDE-0530-4179-A091-515F5FF73295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1 CNRIMA Listeria monocytogenes en quesos</t>
      </text>
    </comment>
    <comment ref="H17" authorId="18" shapeId="0" xr:uid="{CB2270E2-2EBA-4C73-A328-AAE555109CEE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BCP</t>
      </text>
    </comment>
    <comment ref="I17" authorId="19" shapeId="0" xr:uid="{024B6431-7571-4436-87C8-73D66D5D414E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PRD</t>
      </text>
    </comment>
    <comment ref="I18" authorId="20" shapeId="0" xr:uid="{7FC10283-D1CF-4C29-B035-1A045777A355}">
      <text>
        <t xml:space="preserve"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1 PRD y 1 BCP </t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tc={CDEC4840-8C02-43AE-BFC9-FE14EF1EED28}</author>
    <author>tc={158B8625-DE70-4DC3-A0FF-5C3A7177C5A4}</author>
    <author>tc={AD827FF3-2486-46BC-B8F5-E0A266172837}</author>
  </authors>
  <commentList>
    <comment ref="F7" authorId="0" shapeId="0" xr:uid="{CDEC4840-8C02-43AE-BFC9-FE14EF1EED28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Acta de alimentos</t>
      </text>
    </comment>
    <comment ref="H7" authorId="1" shapeId="0" xr:uid="{158B8625-DE70-4DC3-A0FF-5C3A7177C5A4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R85</t>
      </text>
    </comment>
    <comment ref="E13" authorId="2" shapeId="0" xr:uid="{AD827FF3-2486-46BC-B8F5-E0A266172837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5 o menos</t>
      </text>
    </comment>
  </commentList>
</comments>
</file>

<file path=xl/sharedStrings.xml><?xml version="1.0" encoding="utf-8"?>
<sst xmlns="http://schemas.openxmlformats.org/spreadsheetml/2006/main" count="718" uniqueCount="355">
  <si>
    <t>Objetivo General</t>
  </si>
  <si>
    <t>Objetivos Específicos</t>
  </si>
  <si>
    <t>Acciones Estratégicas</t>
  </si>
  <si>
    <t>Indicadores</t>
  </si>
  <si>
    <t>Metas</t>
  </si>
  <si>
    <t xml:space="preserve">METAS </t>
  </si>
  <si>
    <t>Rojo</t>
  </si>
  <si>
    <t xml:space="preserve">Ampliar la oferta de servicios de diagnóstico, vigilancia, verificación de la normativa y difusión de la información producida en el Inciensa.  </t>
  </si>
  <si>
    <t>Aumentar la capacidad  de análisis y la difusión de la información producida en el Inciensa mediante el fortalecimiento del recurso humano</t>
  </si>
  <si>
    <t>Presentar solicitud de reorganización parcial  a MIDEPLAN con el fin de crear el Registro de Enfermedades Raras</t>
  </si>
  <si>
    <t>Implementar el uso el Sistema de Información para el Registro de Enfermedades Raras.</t>
  </si>
  <si>
    <t xml:space="preserve">
Aumentar la oferta de servicios de diagnóstico para la vigilancia genómica y epidemiológica basada en laboratorio del Inciensa </t>
  </si>
  <si>
    <t>Estandarizar e implemetar técnicas de análisis químicos de alérgenos en alimentos (leche, huevo, mariscos y maní)</t>
  </si>
  <si>
    <t>4 ensayos estandarizados e implementados en técnicas de análisis químicos de alérgenos</t>
  </si>
  <si>
    <t>Disponer de herramientas que permitan el análisis de datos y la divulgación de los hallazgos producto de la estrategia</t>
  </si>
  <si>
    <t>Herramienta de análisis de datos de RAM desarrollada e implementada</t>
  </si>
  <si>
    <t>Tablero de datos interactivo desarrollado y actualizado periódicamente</t>
  </si>
  <si>
    <t>Revisar, ajustar y actualizar los lineamientos de la estrategia para la vigilancia de la resistencia a antimicrobianos</t>
  </si>
  <si>
    <t>Lineamiento actualizado y socializado</t>
  </si>
  <si>
    <t>Brindar asesoría y seguimiento a los grupos interdisciplinarios de los hospitales que van a participar de la estrategia para lograr el cumplimiento de los lineamientos requeridos</t>
  </si>
  <si>
    <t xml:space="preserve">Creación del Centro Nacional de Referencia de Micología dirigido a la vigilancia basada en laboratorio de hongos y levaduras de importancia médica
</t>
  </si>
  <si>
    <t>Solicitar a MIDEPLAN la reorganización parcial de la estructura organizacional de Inciensa con el fin de crear el Centro Nacional de Referencia de Micología</t>
  </si>
  <si>
    <t>Diseñar y habilitar el espacio físico especializado para alojar el Centro Nacional de Referemcia de Micología</t>
  </si>
  <si>
    <t>Espacio físico especializado para alojar el Centro Nacional de Referemcia de Micología habilitado.</t>
  </si>
  <si>
    <t xml:space="preserve">4 centros penitenciarios con vigilancia genómica de tuberculosis dirigida ( 1 centro por año apartir del año 2026) </t>
  </si>
  <si>
    <t xml:space="preserve">Implementar la vigilancia genómica de Mycobacterium tuberculosis y su control mediante diagnóstico y análisis genómico en 4 centros penitenciarios prioritarios. </t>
  </si>
  <si>
    <t>Fórmula</t>
  </si>
  <si>
    <t>Línea Base
2024</t>
  </si>
  <si>
    <t>Verde</t>
  </si>
  <si>
    <t>Amarillo</t>
  </si>
  <si>
    <t>Responsable</t>
  </si>
  <si>
    <t>Frecuencia</t>
  </si>
  <si>
    <t>Fuente o medio de verificación</t>
  </si>
  <si>
    <t>N/A</t>
  </si>
  <si>
    <t xml:space="preserve">I &gt;= </t>
  </si>
  <si>
    <t xml:space="preserve"> &gt; I &gt;</t>
  </si>
  <si>
    <t>I &lt;</t>
  </si>
  <si>
    <t>CNRs y URH</t>
  </si>
  <si>
    <t>Anual</t>
  </si>
  <si>
    <t>Meta</t>
  </si>
  <si>
    <t>Consolidar el Sistema Integrado de Gestión de la Calidad (SIGC) de Inciensa mediante la implementación de la norma ISO 9001 en procesos adjetivos, la ampliación del alcance de acreditación conforme a la norma INTE/ISO-IEC 17043 en programas de evaluación externa, la normalización y acreditación de metodologías analíticas bajo la norma INTE/ISO-IEC 17025, y la inclusión de  la norma INTE/ISO 22301:2020  sobre seguridad, resiliencia y sistemas de gestión de continuidad de los servicios.</t>
  </si>
  <si>
    <t>Integrar la norma ISO 9001, en su versión vigente, al SIGC en las áreas adjetivas de Inciensa, asegurando la definición de procesos, la medición de indicadores y el establecimiento de mecanismos de mejora continua.</t>
  </si>
  <si>
    <t>Ejecutar auditorías internas en procesos adjetivos conforme al alcance definido para la implementación de la norma ISO 9001.</t>
  </si>
  <si>
    <t>Ejecutar el programa institucional de formación de auditores líderes en ISO/IEC 17025 e ISO/IEC 17043.</t>
  </si>
  <si>
    <t>Ampliar el alcance de acreditación bajo la norma INTE/ISO-IEC 17043, en su versión vigente, mediante la incorporación planificada de programas de evaluación externa.</t>
  </si>
  <si>
    <t>Realizar la transición del PEA-001 ya acreditado a la versión vigente de la norma INTE/ISO-IEC 17043 e incorporar tres nuevos programas de evaluación externa al alcance acreditado bajo dicha norma.</t>
  </si>
  <si>
    <t>Normalizar ensayos de laboratorio conforme a la versión vigente de la norma INTE/ISO-IEC 17025, incluyendo la validación o verificación correspondiente y el cumplimiento de los requisitos técnicos y de gestión establecidos.</t>
  </si>
  <si>
    <t>Ampliar el alcance de acreditación bajo la versión vigente de la norma INTE/ISO-IEC 17025 mediante la incorporación de nuevos ensayos.</t>
  </si>
  <si>
    <t>Fortalecer las capacidades del recurso humano para la implementación de la norma INTE/ISO 22301:2020 y las normas del MICITT.</t>
  </si>
  <si>
    <t xml:space="preserve">
Modernizar la infraestructura tecnológica, los sistemas de información y la ciberseguridad institucional mediante monitoreo continuo, gestión de riesgos, incorporación de nuevas tecnologías y alineación con las normas técnicas del MICITT, garantizando eficiencia operativa, protección de datos y servicio de calidad.</t>
  </si>
  <si>
    <t>Actualizar el SIREM para la recepción digital de los formularios (el acta de alimentos y el R85)</t>
  </si>
  <si>
    <t xml:space="preserve">Implementar en el SILAB Web la integración de los  equipos de diagnóstico laboratorial prioritarios (Termocicladores (incluir BAX), Sensititre, Vitek, MALDI, MGIT, VIDAS, Tempo). </t>
  </si>
  <si>
    <t>Incorporar al menos 1 integración de datos de equipos de diagnóstico al SILAB-Web al año. Iniciando 2026</t>
  </si>
  <si>
    <t>Realizar mantenimiento evolutivo de los sistemas: SIREM, SILAB-Web, CREC y Sitio Web, SICOE y SCP</t>
  </si>
  <si>
    <t>Fortalecer la infraestructura tecnológica y la seguridad institucional mediante monitoreo continuo, gestión de activos, evaluación de riesgos y formación del personal.</t>
  </si>
  <si>
    <t xml:space="preserve">Implementar un sistema integral de gestión y monitoreo de infraestructura tecnológica e inventario y control de activos tecnológicos.  </t>
  </si>
  <si>
    <t>1 Análisis de riesgo y plan de compras  anual para mantener actualizada la infraestructura tecnológica.</t>
  </si>
  <si>
    <t>Establecer y mantener un sistema continuo de monitoreo 24/7 para la detección, análisis y respuesta oportuna ante amenazas cibernéticas.</t>
  </si>
  <si>
    <t>Informe técnico anual de análisis de vulnerabilidades entregado y validado.</t>
  </si>
  <si>
    <t>Lograr 1 análisis de vulnerabilidades para la infraestructura tecnológica anual.</t>
  </si>
  <si>
    <t>Número de alertas o incidentes reportados mensuales por el servicio de monitoreo que no fueron atendidas de manera oportuna por la UTI.</t>
  </si>
  <si>
    <t>Fortalecer la capacidad del recurso humano institucional en seguridad de la información, infraestructura tecnológica, buenas prácticas digitales y uso adecuado de herramientas tecnológicas.</t>
  </si>
  <si>
    <t>Total de actividades de socialización y sensibilización de los funcionarios realizadas</t>
  </si>
  <si>
    <t>Alinear la infraestructura, sistemas y seguridad tecnológica de Inciensa con las normas técnicas del MICITT</t>
  </si>
  <si>
    <t xml:space="preserve">Desarrollar un diagnóstico institucional del cumplimiento de las normas técnicas del MICITT. </t>
  </si>
  <si>
    <t>Documento de diagnóstico institucional del cumplimiento de las normas técnicas del MICITT elaborado.</t>
  </si>
  <si>
    <t>1 diagnóstico institucional del cumplimiento de las normas técnicas del MICITT elaborado.</t>
  </si>
  <si>
    <t>Incorporar al quehacer institucional nuevas tecnologías informáticas que faciliten y potencien la labor institucional.</t>
  </si>
  <si>
    <t>Informe de identificación y aplicabilidad tecnológica y factibilidad elaborado.</t>
  </si>
  <si>
    <t>1 informe de identificación y aplicabilidad tecnológica elaborado</t>
  </si>
  <si>
    <t>Línea Base</t>
  </si>
  <si>
    <t>Suma total de formularios integrados: 2 Acta de alimentos y R85 integrados al SIREM</t>
  </si>
  <si>
    <t>UTI</t>
  </si>
  <si>
    <t>Cada 2 años</t>
  </si>
  <si>
    <t>SIREM</t>
  </si>
  <si>
    <t xml:space="preserve"> Registro documentado de implementación de MFA por sistema (bitácoras o informes técnicos).</t>
  </si>
  <si>
    <t>Informe elaborado</t>
  </si>
  <si>
    <t>(Cantidad de personas que se encuentran satisfechas/ Cantidad de personas encuestadas*100</t>
  </si>
  <si>
    <t>Informe técnico entregado y validado</t>
  </si>
  <si>
    <t>Informes</t>
  </si>
  <si>
    <t>(Cantidad de acciones establecidas en el plan/ Total acciones ejecutadas)*100</t>
  </si>
  <si>
    <t>Documento de Diagnóstico institucional elaborado</t>
  </si>
  <si>
    <t>METAS</t>
  </si>
  <si>
    <t xml:space="preserve">Disponer de tecnología de punta que apoye el cumplimiento de los procesos misionales de manera eficiente y eficaz.
 </t>
  </si>
  <si>
    <t>Contar con procedimientos institucionales para la selección del equipo de laboratorio a adquirir.</t>
  </si>
  <si>
    <t>Desarrollar una política para la disposición de tecnología de punta en la institución.</t>
  </si>
  <si>
    <t>Actualizar la metodología de trabajo de la Comisión de Adquisición de Tecnologías de Punta en el Inciensa.</t>
  </si>
  <si>
    <t>Evaluar el impacto del uso de nueva tecnología de punta en el Inciensa</t>
  </si>
  <si>
    <t>Medir el impacto de las nuevas tecnologías adquiridas.</t>
  </si>
  <si>
    <t xml:space="preserve">Contar con la información requerida para decidir el reemplazo de los equipos de laboratorio. </t>
  </si>
  <si>
    <t>SICOE ajustado y funcionando</t>
  </si>
  <si>
    <t>100% de los CNR con información actualizada en el SICOE.</t>
  </si>
  <si>
    <t>Total de formularios recibidos digitalmente en el SIREM.</t>
  </si>
  <si>
    <t>Suma del total de interacciones  de datos de interoperatibilidad implementadas al SILAB-WEB.</t>
  </si>
  <si>
    <r>
      <t xml:space="preserve">Total de </t>
    </r>
    <r>
      <rPr>
        <sz val="11"/>
        <rFont val="Calibri"/>
        <family val="2"/>
      </rPr>
      <t>integraciones</t>
    </r>
    <r>
      <rPr>
        <sz val="11"/>
        <color rgb="FF000000"/>
        <rFont val="Calibri"/>
        <family val="2"/>
      </rPr>
      <t xml:space="preserve"> de datos de equipos de diagnóstico realizadas al SILAB-Web. </t>
    </r>
  </si>
  <si>
    <t>Informe</t>
  </si>
  <si>
    <t>Sistema</t>
  </si>
  <si>
    <t>Plan</t>
  </si>
  <si>
    <t xml:space="preserve">Documento de Diagnóstico institucional </t>
  </si>
  <si>
    <t>Suma total de alertas o incidentes reportados mensuales no atendidos de manera oportuna por la UTI</t>
  </si>
  <si>
    <t>Mensual</t>
  </si>
  <si>
    <t>Suma total de actividades de socialización y sensibilización realizadas</t>
  </si>
  <si>
    <t xml:space="preserve">Porcentaje de avance en la implementación del plan de priorización para la  implementación de normas técnicas del MICITT de acuerdo a los resultados del diagnóstico institucional. </t>
  </si>
  <si>
    <t xml:space="preserve">Plan de priorización anual para la  implementación de normas técnicas del MICITT de acuerdo a los resultados del diagnóstico institucional elaborado. </t>
  </si>
  <si>
    <t>100% plan de priorización para la implementación de las normas técnicas del MICITT de acuerdo a los resultados del diagnóstico institucional ejecutado.</t>
  </si>
  <si>
    <t>Plan elaborado</t>
  </si>
  <si>
    <t>Suma total de auditorías internas realizadas a procesos adjetivos</t>
  </si>
  <si>
    <t>Suma total de auditores líderes formados</t>
  </si>
  <si>
    <t>Documento elaborado</t>
  </si>
  <si>
    <t>Suma total de simulacros realizados</t>
  </si>
  <si>
    <t>Informes elaborados</t>
  </si>
  <si>
    <t>UDEI</t>
  </si>
  <si>
    <t>UDEI y Unidades adjetivas</t>
  </si>
  <si>
    <t>UDEI y CNRS</t>
  </si>
  <si>
    <t>UDEI y UTI</t>
  </si>
  <si>
    <t>Mapa de procesos</t>
  </si>
  <si>
    <t>Informes auditorías Internas</t>
  </si>
  <si>
    <t>Certificados ECA</t>
  </si>
  <si>
    <t>Registros GC</t>
  </si>
  <si>
    <t>1 documento BCP finalizado y aprobado</t>
  </si>
  <si>
    <t xml:space="preserve">1 documento PRD finalizado y aprobado </t>
  </si>
  <si>
    <t xml:space="preserve">2: BCP y PRD </t>
  </si>
  <si>
    <t xml:space="preserve">2: PRD y BCP </t>
  </si>
  <si>
    <t>1 Plan de priorización anual para la  implementación de normas técnicas del MICITT elaborado</t>
  </si>
  <si>
    <t>Silab Web</t>
  </si>
  <si>
    <t>Plan de Priorización</t>
  </si>
  <si>
    <t xml:space="preserve">I &lt;= </t>
  </si>
  <si>
    <t>&lt; I &lt;</t>
  </si>
  <si>
    <t>I &gt;</t>
  </si>
  <si>
    <t>Política para la disposición de tecnología de punta en la institución documentada</t>
  </si>
  <si>
    <t xml:space="preserve">1 Política aprobada </t>
  </si>
  <si>
    <t>1 Metodología de trabajo aprobada</t>
  </si>
  <si>
    <t>Metodología de trabajo de la Comisión de Adquisición de Tecnologías de Punta en el Inciensa actualizada.</t>
  </si>
  <si>
    <t xml:space="preserve">Actualizar y socializar los procedimientos relativos a la selección de equipos de laboratorio para su adquisición. </t>
  </si>
  <si>
    <t>Procedimientos relativos a la selección de equipos de laboratorio para su adquisición actualizados y socializados.</t>
  </si>
  <si>
    <t xml:space="preserve">Establecer la metodología para la medición del impacto de cada una de las nuevas teconolgías de punta adquiridas.  </t>
  </si>
  <si>
    <t>Realizar la evaluación de al menos una tecnología nueva al año</t>
  </si>
  <si>
    <t>Metodología para la medición del impacto de cada una de las nuevas teconolgías de punta adquiridas elaborada.</t>
  </si>
  <si>
    <t>Porcentaje de CNR con información actualizada en el SICOE.</t>
  </si>
  <si>
    <t>Porcentaje de los equipos de reemplazo adquiridos según la información contenida en el SICOE</t>
  </si>
  <si>
    <t>Política documentada</t>
  </si>
  <si>
    <t>Metodología actualizada</t>
  </si>
  <si>
    <t>Total de procedimientos relativos a la selección de equipos de laboratorio actualizados y socializados</t>
  </si>
  <si>
    <t>Comisión de Adquisición de Nuevas tecnologías</t>
  </si>
  <si>
    <t>Política</t>
  </si>
  <si>
    <t>Metodología</t>
  </si>
  <si>
    <t>Procedimientos</t>
  </si>
  <si>
    <t>Metodologías</t>
  </si>
  <si>
    <t>Evaluaciones</t>
  </si>
  <si>
    <t xml:space="preserve">Ajustar el SICOE de manera que permita establecer una priorización de reemplazo del equipo de laboratorio (AMFE-análisis de modo falla y efecto y módulo reemplazo). </t>
  </si>
  <si>
    <t>SICOE ajustado y funcionando de manera que permita establecer una priorización de reemplazo del equipo de laboratorio</t>
  </si>
  <si>
    <t>SICOE ajustado y funcionando de manera que premita establecer una priorización de reemplazo del equipo de laboratorio</t>
  </si>
  <si>
    <t>(Cantidad de equipos de remplazo adquiridos según inf contenida en SICOE/ Total de equipos de reemplazo adquiridos)*100</t>
  </si>
  <si>
    <t>(Cantidad de CNR con información actualizada en el SICOE / Total de CNR)*100</t>
  </si>
  <si>
    <t>SICOE</t>
  </si>
  <si>
    <t>Suma total de personal formado y con destrezas para análisis de datos y difusión de la información</t>
  </si>
  <si>
    <t xml:space="preserve">60% de usuarios reportando enfermedades raras al centro de registro. </t>
  </si>
  <si>
    <t>(Cantidad de usuarios reportando/ Total de usuarios)*100</t>
  </si>
  <si>
    <t>Tasa determinada</t>
  </si>
  <si>
    <t>CNRs, DVBL y DVN</t>
  </si>
  <si>
    <t>UEC</t>
  </si>
  <si>
    <t>Registros URH</t>
  </si>
  <si>
    <t>Sitio Web</t>
  </si>
  <si>
    <t>Sistema UEC</t>
  </si>
  <si>
    <t>Informes UEC</t>
  </si>
  <si>
    <t>CNRs y DVBL</t>
  </si>
  <si>
    <t>Total: 10
6 maestrías en epidemiología 
1 maestría en bioinformática
3 diplomados en bioinformática</t>
  </si>
  <si>
    <t>PAT y R40</t>
  </si>
  <si>
    <t>CNRBRO y DVN</t>
  </si>
  <si>
    <t xml:space="preserve">Suma total de ensayos estandarizados e implementados para verificación de inocuidad en alimentos </t>
  </si>
  <si>
    <t>Suma total de ensayos estandarizados e implementadosde análisis químico en productos de interés sanitario</t>
  </si>
  <si>
    <t>Suma total de ensayos estandarizados e implementados de análisis microbiológico prioritarias para el estudio de brotes de ETAS</t>
  </si>
  <si>
    <t xml:space="preserve">Herramienta de análisis de datos de RAM desarrollada e implementada </t>
  </si>
  <si>
    <t>CNRB y DVBL</t>
  </si>
  <si>
    <t>Herramienta</t>
  </si>
  <si>
    <t>Lineamiento</t>
  </si>
  <si>
    <t xml:space="preserve">1 herramienta de análisis de datos de RAM desarrollada e implementada.  </t>
  </si>
  <si>
    <t>1 lineamiento actualizado y socializado.</t>
  </si>
  <si>
    <t>Estudio de reorganización solicitado y aprobado por MIDEPLAN</t>
  </si>
  <si>
    <t xml:space="preserve">1 estudio de reorganización solicitado y aprobado por MIDEPLAN. </t>
  </si>
  <si>
    <t>PAT</t>
  </si>
  <si>
    <t>Estudio</t>
  </si>
  <si>
    <t>Estudio de reorganización parcial de la estructura organizacional de Inciensa con el fin de crear el Centro Nacional de Referencia de Micología solicitado y aprobado por MIDEPLAN</t>
  </si>
  <si>
    <t>Lineamiento de la estrategia para la vigilancia de la resistencia a antimicrobianos actualizado y socializado</t>
  </si>
  <si>
    <t>Lineamiento técnico para la vigilancia basada en laboratorio de 5 micosis prioritarias de la OMS implementado y socializado</t>
  </si>
  <si>
    <t>CNRB y UDEI</t>
  </si>
  <si>
    <t>CNRB</t>
  </si>
  <si>
    <t xml:space="preserve">1 Espacio físico especializado para alojar el Centro Nacional de Referemcia de Micología habilitado. </t>
  </si>
  <si>
    <t>CNRB y UIM</t>
  </si>
  <si>
    <t>Perfil de Proyecto</t>
  </si>
  <si>
    <t>Espacio físico habilitado</t>
  </si>
  <si>
    <t>1 lineamiento implementado y socializado.</t>
  </si>
  <si>
    <t>Registros y PAT CNRM</t>
  </si>
  <si>
    <t>CNRM</t>
  </si>
  <si>
    <t>(Total de apartados del perfil de proyecto desarrollados / Total de apartados del perfil de proyecto )*100</t>
  </si>
  <si>
    <t>Lineamiento para la vigilancia genómica de la tuberculosis en centros penitenciarios implementado y socializado</t>
  </si>
  <si>
    <t>Total de informes técnicos sobre la vigilancia genómica de Mycobacterium tuberculosis y su control mediante diagnóstico y análisis genómico en 4 centros penitenciarios prioritarios elaborados</t>
  </si>
  <si>
    <t>4 informes técnicos (uno por cada centro penitenciario) elaborados. Uno por año a partir del 2026 (Cada año el informe incluye centro penitenciario del año anterior más uno nuevo).</t>
  </si>
  <si>
    <t>1 lineamiento implementado y socializado</t>
  </si>
  <si>
    <t>Suma total de informes elaborados</t>
  </si>
  <si>
    <t>Tasa de las principales prevalencias de las enfermedades raras determinada.</t>
  </si>
  <si>
    <t>1 Tasa de las principales prevalencias de las enfermedades raras determinada.</t>
  </si>
  <si>
    <t>Porcentaje de usuarios reportando enfermedades raras al centro de registro.</t>
  </si>
  <si>
    <t>Calificación de usuarios</t>
  </si>
  <si>
    <t xml:space="preserve">Número de nuevos auditores líderes formados </t>
  </si>
  <si>
    <t>Metodologías elaborada</t>
  </si>
  <si>
    <t xml:space="preserve">Estandarizar e implementar técnicas para la verificación de la inocuidad química de los alimentos (canabinoides: CBD, THC, CBDA,THCA, perfil de micotoxinas: aflatoxinas: B1, B2, G1, G2, ocratoxinas en café)                                                                                                                                                                     </t>
  </si>
  <si>
    <t xml:space="preserve">
Aumentar la capacidad de la oferta de servicios para la  verificación de la inocuidad química y microbiológica de alimentos y productos de interés sanitario </t>
  </si>
  <si>
    <t>Estandarizar e implementar técnicas de análisis microbiológico prioritarias para el estudio de brotes de ETAS.</t>
  </si>
  <si>
    <t>Total de ensayos estandarizados e implementados de análisis microbiológico prioritarias para el estudio de brotes de ETAS.</t>
  </si>
  <si>
    <t>Total de ensayos estandarizados e implementados en técnicas de análisis químicos de alérgenos.</t>
  </si>
  <si>
    <t>4 ensayos estandarizados e implementados de análisis microbiológico prioritarias para el estudio de brotes de ETAS.</t>
  </si>
  <si>
    <t>Promover la formación de recurso humano en epidemiología, bioinfomática y otras herramientas informáticas y de análisis de datos.</t>
  </si>
  <si>
    <t>Número de profesionales formados y con destrezas para análisis de datos.</t>
  </si>
  <si>
    <t>2 diplomados</t>
  </si>
  <si>
    <t>Aumentar la producción de análisis relacionado a la labor del Inciensa y difundirlo mediante informes epidemilógicos, documentos técnicos y tableros de datos interactivos</t>
  </si>
  <si>
    <t>Implementar el registro nacional de enfermedades raras como instrumento de vigilancia en salud pública</t>
  </si>
  <si>
    <t>Elaborar, validar y aprobar el protocolo para  la vigilancia de enfermedades raras</t>
  </si>
  <si>
    <t xml:space="preserve">Implementar, realizar el pilotaje y validar la vigilancia de enfermedades raras </t>
  </si>
  <si>
    <t>Estandarizar e implementar las técnicas diagnósticas para la vigilancia genómica de parásitos (resistencia Plasmodium sp y Leishmania), vectores, hongos (prioritarios por la OMS) y la metagenómica para reforzar vigilancia de enfermedades infecciosas sin patógeno identificado.</t>
  </si>
  <si>
    <t>Tablero de datos interactivo actualizado periódicamente RAM</t>
  </si>
  <si>
    <t>1 tablero de datos interactivo actualizado periódicamente.</t>
  </si>
  <si>
    <t>Elaborar e implementar lineamientos técnicos para la vigilancia basada en laboratorio de 5 micosis declaradas como prioritarias por la OMS</t>
  </si>
  <si>
    <r>
      <t xml:space="preserve">Apoyar el Plan de acción nacional para la eliminación de la tuberculosis 2024-2028 mediante la vigilancia genómica de </t>
    </r>
    <r>
      <rPr>
        <i/>
        <sz val="10"/>
        <color rgb="FF000000"/>
        <rFont val="Calibri"/>
        <family val="2"/>
        <scheme val="minor"/>
      </rPr>
      <t>M. tuberculosis</t>
    </r>
    <r>
      <rPr>
        <sz val="10"/>
        <color rgb="FF000000"/>
        <rFont val="Calibri"/>
        <family val="2"/>
        <scheme val="minor"/>
      </rPr>
      <t xml:space="preserve"> en centros penitenciarios </t>
    </r>
  </si>
  <si>
    <r>
      <t xml:space="preserve">Gestionar el envio por parte de los centros penitenciarios de muestras sospechosas de </t>
    </r>
    <r>
      <rPr>
        <i/>
        <sz val="10"/>
        <color rgb="FF000000"/>
        <rFont val="Calibri"/>
        <family val="2"/>
        <scheme val="minor"/>
      </rPr>
      <t>M.tuberculosis</t>
    </r>
    <r>
      <rPr>
        <sz val="10"/>
        <color rgb="FF000000"/>
        <rFont val="Calibri"/>
        <family val="2"/>
        <scheme val="minor"/>
      </rPr>
      <t xml:space="preserve"> al Inciensa </t>
    </r>
  </si>
  <si>
    <t>Elaborar y socializar el lineamiento para la vigilancia genómica de la tuberculosis en centros penitenciarios.</t>
  </si>
  <si>
    <t>Identificar las interrelaciones existentes entre los macroprocesos llevados a cabo por las 5 unidades adjetivas.</t>
  </si>
  <si>
    <t>5 macroprocesos con interrelaciones definidas.</t>
  </si>
  <si>
    <t xml:space="preserve">Total de profesionales y personal técnico capacitados en los requisitos de la norma ISO 9001 </t>
  </si>
  <si>
    <t>Capacitar al personal de la USTL, UIM, UPI, URH y UFC en los requisitos de la norma ISO 9001.</t>
  </si>
  <si>
    <t>Total: 34
15 profesionales y 19 técnicos</t>
  </si>
  <si>
    <t>Número de auditorías internas realizadas en macroprocesos adjetivos.</t>
  </si>
  <si>
    <t>4 auditorías internas realizadas (1 por año a partir del 2026)</t>
  </si>
  <si>
    <t>Fortalecer las competencias técnicas del personal mediante la formación de auditores líderes en las normas ISO/IEC 17025 e ISO/IEC 17043.</t>
  </si>
  <si>
    <t>4 PEAs acreditados (1 en transición y 3 nuevos).
Nuevos:Malaria, Baciloscopía y Virus Respiratorios</t>
  </si>
  <si>
    <t>Normalizar y/o acreditar metodologías analíticas en uso o en desarrollo, conforme a la versión vigente de la norma INTE/ISO-IEC 17025, con el fin de garantizar la trazabilidad técnica de los ensayos.</t>
  </si>
  <si>
    <t>Diseñar e implementar el Sistema de Gestión de Continuidad de los Servicios Institucionales (SGCS) con el fin de garantizar la operación mínima y la pronta restauración de los servicios priorizando la infraestructura tecnológica.</t>
  </si>
  <si>
    <t>Capacitar y socializar a los CNR para el uso apropiado del SICOE.</t>
  </si>
  <si>
    <t xml:space="preserve">Estandarizar e implementar técnicas diagnósticas para la detección de enfermedades febriles zoonóticas, enfermedades bacterianas, enfermedades virales, y para la detección, caracterización y pruebas de sensibilidad a los antifúngicos en hongos y levaduras de importancia médica. </t>
  </si>
  <si>
    <t>Informe de evaluación</t>
  </si>
  <si>
    <t>1 informe de evaluación</t>
  </si>
  <si>
    <t xml:space="preserve">1 Metodología </t>
  </si>
  <si>
    <t xml:space="preserve">Realizar al menos un simulacro anual de prueba del Plan de Continuidad del Servicio (BCP) y uno de Plan de Recuperación ante Desastres (PRD) para validar su efectividad, tiempos de respuesta, capacidad de respuesta y restauración de sistemas. </t>
  </si>
  <si>
    <t xml:space="preserve">Evaluar el Plan de Continuidad del Servicio (BCP)  y el Plan de Recuperación ante Desastres (PRD) con base en lecciones aprendidas, resultados de pruebas y simulacros, cambios tecnológicos o estructurales. </t>
  </si>
  <si>
    <t xml:space="preserve">Documento del Plan de Continuidad del Servicio (BCP) institucional finalizado y aprobado por la alta dirección. </t>
  </si>
  <si>
    <t>Documento del Plan de Recuperación ante Desastres (PRD) finalizado y aprobado por la alta dirección.</t>
  </si>
  <si>
    <t>Número de simulacros del Plan de Continuidad del Servicio (BCP) institucional y del Plan de Recuperación ante Desastres (PRD) realizados. </t>
  </si>
  <si>
    <t xml:space="preserve">Informes de evaluación del Plan de Recuperación ante Desastres (PRD) y del Plan de Continuidad del Servicio (BCP) elaborados. </t>
  </si>
  <si>
    <t xml:space="preserve">Total de  ensayos estandarizados e implementados para verificación de inocuidad en alimentos </t>
  </si>
  <si>
    <t xml:space="preserve">9 ensayos estandarizados e implementados para verificación de inocuidad en alimentos </t>
  </si>
  <si>
    <t>4 ensayos estandarizados e implementados de análisis químico en productos de interés sanitario</t>
  </si>
  <si>
    <t xml:space="preserve">Estandarizar e implemetar técnicas de análisis químicos para la determinación del perfil de canabinoides en vapeadores (canabinoides: CBD, THC, CBDA,THCA)                                                                                        </t>
  </si>
  <si>
    <t xml:space="preserve">Suma total de ensayos estandarizados e implementados de análisis químico en productos de interés sanitario.  </t>
  </si>
  <si>
    <t xml:space="preserve">Total de ensayos estandarizados e implementados de análisis químico en productos de interés sanitario (determinación del perfil de canabinoides en vapeadores). </t>
  </si>
  <si>
    <t>2 hospitales nuevos participando en la estrategia por año, apartir del 2026. Total: 8</t>
  </si>
  <si>
    <t xml:space="preserve">Lograr el cumplimiento de la acción estratégica 03 E25 de la Política Nacional de Salud 2023-2033 correspondiente a 8 hospitales reportando la resistencia a los antimicrobianos </t>
  </si>
  <si>
    <t>Suma total de profesionales y personal técnico capacitado</t>
  </si>
  <si>
    <t>PIC
Inciensa R14</t>
  </si>
  <si>
    <t>Inciensa R14</t>
  </si>
  <si>
    <t>Fortalecer la seguridad de los sistemas de calidad (SFD, CPA, SICOE, SCP) mediante autenticación robusta y mejoras en infraestructura.</t>
  </si>
  <si>
    <t>4 sistemas de calidad con mecanismo de autenticación multifactor (MFA) implementado: SFD, CPA, SICOE y SCP.</t>
  </si>
  <si>
    <t>2 formularios: Acta de alimentos y registro R85 recibidos digitalmente en el SIREM</t>
  </si>
  <si>
    <t>Optimizar evolutivamente los sistemas de información institucionales (SIREM, SILAB-Web, CREC, sitio web, SICOE y SCP), mediante mejoras funcionales, integraciones tecnológicas y fortalecimiento de ciberseguridad</t>
  </si>
  <si>
    <t>Porcentaje de satisfacción con el uso y de la validación de los usuarios de los sistemas.</t>
  </si>
  <si>
    <r>
      <rPr>
        <sz val="11"/>
        <rFont val="Calibri"/>
        <family val="2"/>
      </rPr>
      <t>5 o menos alertas o incidentes re</t>
    </r>
    <r>
      <rPr>
        <sz val="11"/>
        <color rgb="FF000000"/>
        <rFont val="Calibri"/>
        <family val="2"/>
      </rPr>
      <t>portados mesuales por el servicio de monitoreo que no fueron atendidas de manera oportuna por la UTI. (llegar a 3 o menos en el 2029)</t>
    </r>
  </si>
  <si>
    <t>8 actividades de socialización y sensibilización de los funcionarios realizadas por año</t>
  </si>
  <si>
    <r>
      <t xml:space="preserve">Realizar  y ejecutar un plan de priorización </t>
    </r>
    <r>
      <rPr>
        <sz val="11"/>
        <rFont val="Calibri"/>
        <family val="2"/>
      </rPr>
      <t>anual p</t>
    </r>
    <r>
      <rPr>
        <sz val="11"/>
        <color rgb="FF000000"/>
        <rFont val="Calibri"/>
        <family val="2"/>
      </rPr>
      <t>ara la implementación de normas técnicas del MICITT de acuerdo a los resultados del diagnóstico institucional.</t>
    </r>
  </si>
  <si>
    <t>Implementar sesiones de trabajo trimestrales con la Alta Dirección para el análisis de necesidades y posibles soluciones tecnológicas</t>
  </si>
  <si>
    <t>Suma total de sistemas de calidad con mecanismo de autenticación multifactor (MFA) implementado</t>
  </si>
  <si>
    <t>Total de sistemas de calidad con mecanismo de autenticación multifactor (MFA) implementado.</t>
  </si>
  <si>
    <t>95% de satisfacción con el uso y de la validación de los usuarios de los sistemas para el 2029.</t>
  </si>
  <si>
    <t>Análisis de riesgo y plan de compras anual para mantener actualizada la infrastructura tecnológica.</t>
  </si>
  <si>
    <t>Áreas Estratégicas</t>
  </si>
  <si>
    <t xml:space="preserve">INCIENSA
PLAN ESTRATÉGICO 2025-2029
</t>
  </si>
  <si>
    <t>Misión</t>
  </si>
  <si>
    <t>Visión</t>
  </si>
  <si>
    <t>1. Sistema Integrado de Gestión de la Calidad (SIGC) consolidado e implementado conforme a las normas INTE/ISO-IEC 17025 y 17043.</t>
  </si>
  <si>
    <t>2. Sistemas de información sustantivos (SILAB WEB y SIREM) modernos, consolidados en la nube, que permiten el intercambio de datos con otras instituciones.</t>
  </si>
  <si>
    <t>4. Recurso humano multidisciplinario, altamente competente, con amplia experiencia técnica y comprometido con el logro de los objetivos institucionales.</t>
  </si>
  <si>
    <t>5. Trayectoria institucional sólida en sus funciones sustantivas que le otorga un alto nivel de confianza y credibilidad técnica con reconocimiento nacional e internacional.</t>
  </si>
  <si>
    <t>6. Infraestructura y laboratorios modernos y especializados, equipados con tecnología de vanguardia y niveles de bioseguridad BSL II y BSL III (único en el país).</t>
  </si>
  <si>
    <t>7. Liderazgo en la gestión de redes de laboratorios nacionales y regionales, complementado con una participación activa en redes internacionales especializadas.</t>
  </si>
  <si>
    <t>8. Alta capacidad institucional para resolución ágil y efectiva de necesidades técnicas y operativas.</t>
  </si>
  <si>
    <t>Fortalezas</t>
  </si>
  <si>
    <t>Oportunidades</t>
  </si>
  <si>
    <t>1. Aprovechamiento de la existencia de fondos nacionales e internacionales para el desarrollo de proyectos prioritarios para la institución. </t>
  </si>
  <si>
    <t>2. Establecimiento y fortalecimiento de alianzas nacionales e internacionales que facilitan cooperación técnica, capacitación, intercambio de conocimientos y acceso a recursos para innovación y desarrollo institucional.</t>
  </si>
  <si>
    <t>3. Aprobación de nueva normativa que consolida y fortalece las competencias y recursos de INCIENSA, fortaleciendo su rol como instituto de referencia en salud pública (ejemplos: ley de enfermedades raras, normativa sobre tabaco y vapeadores).</t>
  </si>
  <si>
    <t>4. Políticas gubernamentales que promueven la digitalización e interoperabilidad institucional.</t>
  </si>
  <si>
    <t>5. Existencia de tecnologías emergentes y metodologías ágiles (ej: IA, Big Data, Agile, Scrum y Design Thinking) para la optimización e innovación de procesos.</t>
  </si>
  <si>
    <t>6. Demanda de experiencia laboral por parte de estudiantes y recién graduados, lo que abre oportunidades para implementar pasantías estructuradas que apoyen la formación y suplan necesidades operativas institucionales.</t>
  </si>
  <si>
    <t>7. Creciente oferta de programas de formación virtual accesibles y flexibles.</t>
  </si>
  <si>
    <t>Debilidades</t>
  </si>
  <si>
    <t>3. Insuficiente proyección y divulgación del quehacer institucional debido a la falta de medios efectivos, personal especializado y voceros con formación en comunicación.</t>
  </si>
  <si>
    <t>5. Falta de mecanismos que promuevan la colaboración entre CNR y con instancias externas, afectando en algunos casos el trabajo conjunto y el análisis técnico de datos.</t>
  </si>
  <si>
    <t>6. Falta de un programa de educación continua en áreas clave, tanto para personal técnico como administrativo.</t>
  </si>
  <si>
    <t>7. Limitada generación de investigación y análisis de datos por parte de los CNR.</t>
  </si>
  <si>
    <t>8. Insuficiencia de recursos para publicaciones y capacitaciones especializadas.</t>
  </si>
  <si>
    <t>9. Ausencia de una oficina de Seguridad Ocupacional y de personal especializado.</t>
  </si>
  <si>
    <t>11. Dependencia de proveedores internacionales y únicos para insumos críticos.</t>
  </si>
  <si>
    <t>Amenazas</t>
  </si>
  <si>
    <t>1. Inestabilidad económica, política y geopolítica a nivel nacional e internacional que puede limitar el crecimiento presupuestario, reducir el apoyo de la cooperación internacional y comprometer la sostenibilidad operativa.</t>
  </si>
  <si>
    <t xml:space="preserve">2. Restricciones derivadas del límite presupuestario institucional. </t>
  </si>
  <si>
    <t>3. Marco normativo sólido que respalda, formaliza y faculta las competencias de Inciensa.</t>
  </si>
  <si>
    <t>1. Procesos de contratación poco ágiles debido a la dependencia al Régimen de Servicio Civil que obliga a Inciensa a cumplir con normativas que dificulta la contratación de personal idóneo.</t>
  </si>
  <si>
    <t>2. Procesos administrativos complejos debido al cumplimiento de los requerimientos normativos que conlleva la gestión pública (ej: compras internacionales).</t>
  </si>
  <si>
    <t>4. Difícil articulación y comunicación entre unidades sustantivas, lo que no potencia la producción científica institucional.</t>
  </si>
  <si>
    <t>10. Inexistencia de un Plan de contingencia para sustitución de personal fuera del SIGC.</t>
  </si>
  <si>
    <t xml:space="preserve">12. Ausencia de un plan de continuidad operativa que respalde la capacidad institucional para sostener funciones esenciales ante eventos disruptivos como emergencias sanitarias, desastres naturales o fallos tecnológicos.  </t>
  </si>
  <si>
    <t xml:space="preserve">3. Aplicación de la Ley Marco de Empleo Público y del Salario Global que conlleva la coexistencia de esquemas salariales diferenciados dentro de la institución, generando inequidad y alta rotación del personal técnico. </t>
  </si>
  <si>
    <t>5. Riesgo de ciberataques que comprometan la seguridad de la información y afecten la continuidad operativa.</t>
  </si>
  <si>
    <t>6. Falta de respaldo de los funcionarios de la Dirección General de salud al Inciensa para el ejercicio de sus funciones.</t>
  </si>
  <si>
    <t>4. Limitaciones en los mecanismos de intercambio de información nominal con el Ministerio de Salud y la CCSS.</t>
  </si>
  <si>
    <t xml:space="preserve">Incremento en el total de macroprocesos adjetivos con interrelacionados definidas. </t>
  </si>
  <si>
    <t>Incremento de PEAs acreditados conforme a la versión vigente de la norma INTE/ISO-IEC 17043.</t>
  </si>
  <si>
    <t xml:space="preserve">1 levantamiento de requerimientos </t>
  </si>
  <si>
    <t>Levantamiento de requerimientos elaborado</t>
  </si>
  <si>
    <t>Proyecto de diseño del espacio físico para el desarrollo de actividades de micología elaborado</t>
  </si>
  <si>
    <t>1 proyecto de diseño del espacio físico para el desarrollo de actividades de micología.</t>
  </si>
  <si>
    <t>Cantidad año anterior + nuevos año presente</t>
  </si>
  <si>
    <t>Incremento del total de ensayos normalizados conforme a la versión vigente de la norma INTE/ISO-IEC 17025.</t>
  </si>
  <si>
    <t>Incremento del total de ensayos acreditados incorporados al alcance del sistema acreditado conforme a la versión vigente de la norma INTE/ISO-IEC 17025.</t>
  </si>
  <si>
    <t>3 ensayos nuevos normalizados:
1 CNRV Elisa Sarampión
1 CNRM MTB Xpert
1 CNRB Leptospira
4 en total para el 2029</t>
  </si>
  <si>
    <t xml:space="preserve">Análisis de riesgo y plan anual de compras </t>
  </si>
  <si>
    <t>Incremento en el total  de Informes epidemiológicos disponibles:  (LB 2024: 8. Incrementar en 6 más para un total de 14 para el 2029)</t>
  </si>
  <si>
    <t>Incremento en el total de Tableros de datos interactivos: ( LB 2024: 5. Incrementar en 5 más para un total de 10 en el 2029).</t>
  </si>
  <si>
    <t>Incremento en el total de Documentos técnicos: (LB 2024: 0. Incrementar en 2 para el 2029).</t>
  </si>
  <si>
    <t>Incremento del total de técnicas diagnósticas: ( LB 2024: 8. Incrementar en 8 más para un total de 16 en el 2029).</t>
  </si>
  <si>
    <t>Incremento en el total de macroprocesos con interrelaciones definidas</t>
  </si>
  <si>
    <t>Levantamiento de requerimientos para la habilitación del espacio físico elaborado</t>
  </si>
  <si>
    <t xml:space="preserve">Al menos el 90% de los equipos de reemplazado adquiridos según la información contenida en el SICOE </t>
  </si>
  <si>
    <t>2 Procedimientos actualizados y socializados</t>
  </si>
  <si>
    <t xml:space="preserve">Incremento del total de técnicas diagnósticas: (LB 2024: 160. Incrementar en 21 más para un total de 181 en el 2029).  </t>
  </si>
  <si>
    <t>Registro de enfermedades raras funcionando para el año 2029</t>
  </si>
  <si>
    <t xml:space="preserve">Suma total de informes </t>
  </si>
  <si>
    <t>Suma total de tableros de datos interactivos</t>
  </si>
  <si>
    <t xml:space="preserve">Suma total de documentos técnicos </t>
  </si>
  <si>
    <t>Suma total de técnicas diagnósticas</t>
  </si>
  <si>
    <t>Suma total de técnicas</t>
  </si>
  <si>
    <t>Total de establecimientos de salud con la estrategia de vigilancia basada en laboratorio de RAM</t>
  </si>
  <si>
    <t>Total de centros penitenciarios con vigilancia de tuberculosis dirigida</t>
  </si>
  <si>
    <t xml:space="preserve">Total de técnicas diagnósticas para la vigilancia genómica de parásitos (resistencia Plasmodium sp y Leishmania), vectores, hongos (prioritarios por la OMS) y la metagenómica.   </t>
  </si>
  <si>
    <t xml:space="preserve">Total de técnicas diagnósticas para la detección de enfermedades febriles zoonóticas, enfermedades bacterianas, enfermedades virales, y para la detección, caracterización y pruebas de sensibilidad a los antifúngicos en hongos y levaduras de importancia médica  </t>
  </si>
  <si>
    <t>Total de nuevos establecimientos de salud con la estrategia de vigilancia basada en laboratorio de RAM.</t>
  </si>
  <si>
    <t xml:space="preserve">Total de centros penitenciarios con vigilancia de tuberculosis dirigida. </t>
  </si>
  <si>
    <t>Desarrollar  el Plan de Recuperación ante Desastres (PRD) institucional.</t>
  </si>
  <si>
    <t>Desarrollar el Plan de Continuidad del Servicio (BCP) institucional.</t>
  </si>
  <si>
    <t>Total en el número de informes epidemilógicos publicados.</t>
  </si>
  <si>
    <t>Total en el número de tableros de datos interactivos publicados.</t>
  </si>
  <si>
    <t>Total en el número de documentos técnicos publicados.</t>
  </si>
  <si>
    <t>Obtener y mantener la normalización ISO 9001 en procesos adjetivos seleccionados.</t>
  </si>
  <si>
    <t>Número de nuevos macroprocesos normalizados ISO 9001</t>
  </si>
  <si>
    <t>Suma total de procesos normalizados</t>
  </si>
  <si>
    <t>3 ensayos acreditados:
1 CNRV VR
1 CNRIMA Salmonella spp vegetales
1 CNRIMA Listeria monocytogenes en quesos
20 en total para el 2029.</t>
  </si>
  <si>
    <t>Al menos 4 macroprocesos normalizados conforme a la versión vigente de la norma ISO 9001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</si>
</sst>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%"/>
    <numFmt numFmtId="165" formatCode="_ * #,##0_ ;_ * \-#,##0_ ;_ * &quot;-&quot;??_ ;_ @_ "/>
  </numFmts>
  <fonts count="25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Garamond"/>
      <family val="1"/>
    </font>
    <font>
      <b/>
      <sz val="11"/>
      <color indexed="9"/>
      <name val="Garamond"/>
      <family val="1"/>
    </font>
    <font>
      <sz val="10"/>
      <name val="Garamond"/>
      <family val="1"/>
    </font>
    <font>
      <sz val="11"/>
      <color indexed="8"/>
      <name val="Calibri"/>
      <family val="2"/>
    </font>
    <font>
      <sz val="11"/>
      <name val="Garamond"/>
      <family val="1"/>
    </font>
    <font>
      <sz val="10"/>
      <color theme="1"/>
      <name val="Candara"/>
      <family val="2"/>
    </font>
    <font>
      <b/>
      <sz val="10"/>
      <color theme="0"/>
      <name val="Candara"/>
      <family val="2"/>
    </font>
    <font>
      <sz val="10"/>
      <color rgb="FFFF0000"/>
      <name val="Candara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1"/>
      <color rgb="FFFF0000"/>
      <name val="Calibri"/>
      <family val="2"/>
    </font>
    <font>
      <b/>
      <sz val="11"/>
      <color rgb="FFFFFFFF"/>
      <name val="Calibri"/>
      <family val="2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i/>
      <sz val="10"/>
      <color rgb="FF000000"/>
      <name val="Calibri"/>
      <family val="2"/>
      <scheme val="minor"/>
    </font>
    <font>
      <sz val="28"/>
      <color theme="1"/>
      <name val="Calibri"/>
      <family val="2"/>
      <scheme val="minor"/>
    </font>
    <font>
      <sz val="10"/>
      <name val="Arial"/>
      <family val="2"/>
    </font>
    <font>
      <sz val="22"/>
      <color theme="3"/>
      <name val="Arial"/>
      <family val="2"/>
    </font>
    <font>
      <b/>
      <sz val="24"/>
      <color theme="8"/>
      <name val="Calibri"/>
      <family val="2"/>
      <scheme val="minor"/>
    </font>
    <font>
      <sz val="14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rgb="FF333F4F"/>
        <bgColor rgb="FF000000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5" tint="0.59999389629810485"/>
        <bgColor indexed="64"/>
      </patternFill>
    </fill>
  </fills>
  <borders count="6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9" tint="0.39994506668294322"/>
      </left>
      <right style="medium">
        <color theme="9" tint="0.39994506668294322"/>
      </right>
      <top style="medium">
        <color theme="9" tint="0.3999450666829432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theme="9" tint="0.39994506668294322"/>
      </left>
      <right style="medium">
        <color theme="9" tint="0.39994506668294322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theme="9"/>
      </top>
      <bottom/>
      <diagonal/>
    </border>
    <border>
      <left/>
      <right style="medium">
        <color theme="9"/>
      </right>
      <top style="medium">
        <color theme="9"/>
      </top>
      <bottom/>
      <diagonal/>
    </border>
    <border>
      <left style="medium">
        <color theme="9"/>
      </left>
      <right/>
      <top style="medium">
        <color theme="9"/>
      </top>
      <bottom/>
      <diagonal/>
    </border>
    <border>
      <left style="medium">
        <color theme="9"/>
      </left>
      <right/>
      <top/>
      <bottom/>
      <diagonal/>
    </border>
    <border>
      <left/>
      <right style="medium">
        <color theme="9"/>
      </right>
      <top/>
      <bottom/>
      <diagonal/>
    </border>
    <border>
      <left style="medium">
        <color theme="9"/>
      </left>
      <right/>
      <top/>
      <bottom style="medium">
        <color theme="9"/>
      </bottom>
      <diagonal/>
    </border>
    <border>
      <left/>
      <right/>
      <top/>
      <bottom style="medium">
        <color theme="9"/>
      </bottom>
      <diagonal/>
    </border>
    <border>
      <left/>
      <right style="medium">
        <color theme="9"/>
      </right>
      <top/>
      <bottom style="medium">
        <color theme="9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9" fontId="2" fillId="0" borderId="0" applyFont="0" applyFill="0" applyBorder="0" applyAlignment="0" applyProtection="0"/>
    <xf numFmtId="0" fontId="7" fillId="0" borderId="0"/>
    <xf numFmtId="43" fontId="2" fillId="0" borderId="0" applyFont="0" applyFill="0" applyBorder="0" applyAlignment="0" applyProtection="0"/>
    <xf numFmtId="0" fontId="21" fillId="0" borderId="0"/>
  </cellStyleXfs>
  <cellXfs count="221">
    <xf numFmtId="0" fontId="0" fillId="0" borderId="0" xfId="0"/>
    <xf numFmtId="0" fontId="0" fillId="3" borderId="0" xfId="0" applyFill="1"/>
    <xf numFmtId="0" fontId="3" fillId="0" borderId="0" xfId="0" applyFont="1"/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8" fillId="0" borderId="1" xfId="2" applyFont="1" applyBorder="1" applyAlignment="1">
      <alignment horizontal="justify" vertical="center" wrapText="1"/>
    </xf>
    <xf numFmtId="9" fontId="8" fillId="0" borderId="1" xfId="2" applyNumberFormat="1" applyFont="1" applyBorder="1" applyAlignment="1">
      <alignment horizontal="center" vertical="center" wrapText="1"/>
    </xf>
    <xf numFmtId="0" fontId="8" fillId="0" borderId="1" xfId="2" applyFont="1" applyBorder="1" applyAlignment="1">
      <alignment horizontal="center" vertical="center" wrapText="1"/>
    </xf>
    <xf numFmtId="0" fontId="6" fillId="5" borderId="1" xfId="0" applyFont="1" applyFill="1" applyBorder="1" applyAlignment="1">
      <alignment horizontal="right" vertical="center" wrapText="1"/>
    </xf>
    <xf numFmtId="0" fontId="6" fillId="5" borderId="1" xfId="0" applyFont="1" applyFill="1" applyBorder="1" applyAlignment="1">
      <alignment horizontal="left" vertical="center" wrapText="1"/>
    </xf>
    <xf numFmtId="0" fontId="6" fillId="6" borderId="1" xfId="0" applyFont="1" applyFill="1" applyBorder="1" applyAlignment="1">
      <alignment horizontal="right" vertical="center" wrapText="1"/>
    </xf>
    <xf numFmtId="0" fontId="6" fillId="6" borderId="1" xfId="0" applyFont="1" applyFill="1" applyBorder="1" applyAlignment="1">
      <alignment horizontal="left" vertical="center" wrapText="1"/>
    </xf>
    <xf numFmtId="0" fontId="6" fillId="7" borderId="1" xfId="0" applyFont="1" applyFill="1" applyBorder="1" applyAlignment="1">
      <alignment horizontal="right" vertical="center" wrapText="1"/>
    </xf>
    <xf numFmtId="0" fontId="6" fillId="7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1" fontId="6" fillId="5" borderId="1" xfId="0" applyNumberFormat="1" applyFont="1" applyFill="1" applyBorder="1" applyAlignment="1">
      <alignment horizontal="left" vertical="center" wrapText="1"/>
    </xf>
    <xf numFmtId="1" fontId="6" fillId="6" borderId="1" xfId="0" applyNumberFormat="1" applyFont="1" applyFill="1" applyBorder="1" applyAlignment="1">
      <alignment horizontal="right" vertical="center" wrapText="1"/>
    </xf>
    <xf numFmtId="1" fontId="6" fillId="6" borderId="1" xfId="0" applyNumberFormat="1" applyFont="1" applyFill="1" applyBorder="1" applyAlignment="1">
      <alignment horizontal="left" vertical="center" wrapText="1"/>
    </xf>
    <xf numFmtId="1" fontId="6" fillId="7" borderId="1" xfId="0" applyNumberFormat="1" applyFont="1" applyFill="1" applyBorder="1" applyAlignment="1">
      <alignment horizontal="left" vertical="center" wrapText="1"/>
    </xf>
    <xf numFmtId="9" fontId="8" fillId="0" borderId="1" xfId="1" applyFont="1" applyFill="1" applyBorder="1" applyAlignment="1">
      <alignment horizontal="center" vertical="center" wrapText="1"/>
    </xf>
    <xf numFmtId="9" fontId="6" fillId="5" borderId="1" xfId="0" applyNumberFormat="1" applyFont="1" applyFill="1" applyBorder="1" applyAlignment="1">
      <alignment horizontal="left" vertical="center" wrapText="1"/>
    </xf>
    <xf numFmtId="9" fontId="6" fillId="6" borderId="1" xfId="0" applyNumberFormat="1" applyFont="1" applyFill="1" applyBorder="1" applyAlignment="1">
      <alignment horizontal="right" vertical="center" wrapText="1"/>
    </xf>
    <xf numFmtId="9" fontId="6" fillId="6" borderId="1" xfId="0" applyNumberFormat="1" applyFont="1" applyFill="1" applyBorder="1" applyAlignment="1">
      <alignment horizontal="left" vertical="center" wrapText="1"/>
    </xf>
    <xf numFmtId="9" fontId="6" fillId="7" borderId="1" xfId="0" applyNumberFormat="1" applyFont="1" applyFill="1" applyBorder="1" applyAlignment="1">
      <alignment horizontal="left" vertical="center" wrapText="1"/>
    </xf>
    <xf numFmtId="0" fontId="0" fillId="0" borderId="1" xfId="0" applyBorder="1"/>
    <xf numFmtId="0" fontId="8" fillId="0" borderId="4" xfId="2" applyFont="1" applyBorder="1" applyAlignment="1">
      <alignment horizontal="justify" vertical="center" wrapText="1"/>
    </xf>
    <xf numFmtId="0" fontId="8" fillId="0" borderId="1" xfId="1" applyNumberFormat="1" applyFont="1" applyFill="1" applyBorder="1" applyAlignment="1">
      <alignment horizontal="center" vertical="center" wrapText="1"/>
    </xf>
    <xf numFmtId="0" fontId="9" fillId="0" borderId="0" xfId="0" applyFont="1"/>
    <xf numFmtId="0" fontId="9" fillId="0" borderId="0" xfId="0" applyFont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 readingOrder="1"/>
    </xf>
    <xf numFmtId="0" fontId="10" fillId="2" borderId="24" xfId="0" applyFont="1" applyFill="1" applyBorder="1" applyAlignment="1">
      <alignment horizontal="center" vertical="center" wrapText="1" readingOrder="1"/>
    </xf>
    <xf numFmtId="0" fontId="9" fillId="3" borderId="0" xfId="0" applyFont="1" applyFill="1"/>
    <xf numFmtId="0" fontId="11" fillId="0" borderId="0" xfId="0" applyFont="1"/>
    <xf numFmtId="0" fontId="13" fillId="0" borderId="30" xfId="0" applyFont="1" applyBorder="1" applyAlignment="1">
      <alignment vertical="center" wrapText="1"/>
    </xf>
    <xf numFmtId="0" fontId="12" fillId="0" borderId="30" xfId="0" applyFont="1" applyBorder="1" applyAlignment="1">
      <alignment vertical="center" wrapText="1"/>
    </xf>
    <xf numFmtId="0" fontId="13" fillId="0" borderId="28" xfId="0" applyFont="1" applyBorder="1" applyAlignment="1">
      <alignment vertical="center" wrapText="1"/>
    </xf>
    <xf numFmtId="0" fontId="13" fillId="0" borderId="29" xfId="0" applyFont="1" applyBorder="1" applyAlignment="1">
      <alignment vertical="center" wrapText="1"/>
    </xf>
    <xf numFmtId="0" fontId="13" fillId="0" borderId="31" xfId="0" applyFont="1" applyBorder="1" applyAlignment="1">
      <alignment vertical="center" wrapText="1"/>
    </xf>
    <xf numFmtId="0" fontId="13" fillId="0" borderId="32" xfId="0" applyFont="1" applyBorder="1" applyAlignment="1">
      <alignment vertical="center" wrapText="1"/>
    </xf>
    <xf numFmtId="0" fontId="13" fillId="0" borderId="33" xfId="0" applyFont="1" applyBorder="1" applyAlignment="1">
      <alignment vertical="center" wrapText="1"/>
    </xf>
    <xf numFmtId="0" fontId="15" fillId="8" borderId="34" xfId="0" applyFont="1" applyFill="1" applyBorder="1" applyAlignment="1">
      <alignment horizontal="center" wrapText="1" readingOrder="1"/>
    </xf>
    <xf numFmtId="0" fontId="15" fillId="8" borderId="3" xfId="0" applyFont="1" applyFill="1" applyBorder="1" applyAlignment="1">
      <alignment horizontal="center" wrapText="1" readingOrder="1"/>
    </xf>
    <xf numFmtId="0" fontId="13" fillId="0" borderId="35" xfId="0" applyFont="1" applyBorder="1" applyAlignment="1">
      <alignment vertical="center" wrapText="1"/>
    </xf>
    <xf numFmtId="0" fontId="13" fillId="0" borderId="36" xfId="0" applyFont="1" applyBorder="1" applyAlignment="1">
      <alignment vertical="center" wrapText="1"/>
    </xf>
    <xf numFmtId="0" fontId="13" fillId="0" borderId="37" xfId="0" applyFont="1" applyBorder="1" applyAlignment="1">
      <alignment vertical="center" wrapText="1"/>
    </xf>
    <xf numFmtId="0" fontId="13" fillId="0" borderId="25" xfId="0" applyFont="1" applyBorder="1" applyAlignment="1">
      <alignment vertical="center" wrapText="1"/>
    </xf>
    <xf numFmtId="0" fontId="13" fillId="0" borderId="26" xfId="0" applyFont="1" applyBorder="1" applyAlignment="1">
      <alignment vertical="center" wrapText="1"/>
    </xf>
    <xf numFmtId="0" fontId="13" fillId="0" borderId="40" xfId="0" applyFont="1" applyBorder="1" applyAlignment="1">
      <alignment vertical="center" wrapText="1"/>
    </xf>
    <xf numFmtId="0" fontId="13" fillId="0" borderId="41" xfId="0" applyFont="1" applyBorder="1" applyAlignment="1">
      <alignment vertical="center" wrapText="1"/>
    </xf>
    <xf numFmtId="0" fontId="0" fillId="0" borderId="0" xfId="0" applyAlignment="1">
      <alignment wrapText="1"/>
    </xf>
    <xf numFmtId="0" fontId="12" fillId="0" borderId="27" xfId="0" applyFont="1" applyBorder="1" applyAlignment="1">
      <alignment vertical="center" wrapText="1"/>
    </xf>
    <xf numFmtId="0" fontId="12" fillId="0" borderId="28" xfId="0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13" fillId="0" borderId="6" xfId="0" applyFont="1" applyBorder="1" applyAlignment="1">
      <alignment vertical="center" wrapText="1"/>
    </xf>
    <xf numFmtId="0" fontId="13" fillId="0" borderId="7" xfId="0" applyFont="1" applyBorder="1" applyAlignment="1">
      <alignment vertical="center" wrapText="1"/>
    </xf>
    <xf numFmtId="0" fontId="12" fillId="0" borderId="9" xfId="0" applyFont="1" applyBorder="1" applyAlignment="1">
      <alignment vertical="center" wrapText="1"/>
    </xf>
    <xf numFmtId="0" fontId="12" fillId="0" borderId="11" xfId="0" applyFont="1" applyBorder="1" applyAlignment="1">
      <alignment vertical="center" wrapText="1"/>
    </xf>
    <xf numFmtId="0" fontId="12" fillId="0" borderId="12" xfId="0" applyFont="1" applyBorder="1" applyAlignment="1">
      <alignment vertical="center" wrapText="1"/>
    </xf>
    <xf numFmtId="0" fontId="12" fillId="0" borderId="7" xfId="0" applyFont="1" applyBorder="1" applyAlignment="1">
      <alignment vertical="center" wrapText="1"/>
    </xf>
    <xf numFmtId="0" fontId="13" fillId="0" borderId="9" xfId="0" applyFont="1" applyBorder="1" applyAlignment="1">
      <alignment vertical="center" wrapText="1"/>
    </xf>
    <xf numFmtId="0" fontId="14" fillId="0" borderId="9" xfId="0" applyFont="1" applyBorder="1" applyAlignment="1">
      <alignment vertical="center" wrapText="1"/>
    </xf>
    <xf numFmtId="0" fontId="13" fillId="0" borderId="11" xfId="0" applyFont="1" applyBorder="1" applyAlignment="1">
      <alignment vertical="center" wrapText="1"/>
    </xf>
    <xf numFmtId="0" fontId="12" fillId="0" borderId="32" xfId="0" applyFont="1" applyBorder="1" applyAlignment="1">
      <alignment vertical="center" wrapText="1"/>
    </xf>
    <xf numFmtId="0" fontId="12" fillId="0" borderId="6" xfId="0" applyFont="1" applyBorder="1" applyAlignment="1">
      <alignment vertical="center" wrapText="1"/>
    </xf>
    <xf numFmtId="0" fontId="13" fillId="0" borderId="12" xfId="0" applyFont="1" applyBorder="1" applyAlignment="1">
      <alignment vertical="center" wrapText="1"/>
    </xf>
    <xf numFmtId="0" fontId="13" fillId="0" borderId="48" xfId="0" applyFont="1" applyBorder="1" applyAlignment="1">
      <alignment vertical="center" wrapText="1"/>
    </xf>
    <xf numFmtId="0" fontId="16" fillId="0" borderId="1" xfId="0" applyFont="1" applyBorder="1" applyAlignment="1">
      <alignment wrapText="1"/>
    </xf>
    <xf numFmtId="0" fontId="17" fillId="0" borderId="6" xfId="0" applyFont="1" applyBorder="1" applyAlignment="1">
      <alignment vertical="center" wrapText="1"/>
    </xf>
    <xf numFmtId="0" fontId="17" fillId="0" borderId="9" xfId="0" applyFont="1" applyBorder="1" applyAlignment="1">
      <alignment vertical="center" wrapText="1"/>
    </xf>
    <xf numFmtId="164" fontId="8" fillId="0" borderId="1" xfId="2" applyNumberFormat="1" applyFont="1" applyBorder="1" applyAlignment="1">
      <alignment horizontal="center" vertical="center" wrapText="1"/>
    </xf>
    <xf numFmtId="0" fontId="16" fillId="0" borderId="6" xfId="0" applyFont="1" applyBorder="1" applyAlignment="1">
      <alignment horizontal="left" vertical="center" wrapText="1"/>
    </xf>
    <xf numFmtId="0" fontId="16" fillId="0" borderId="7" xfId="0" applyFont="1" applyBorder="1" applyAlignment="1">
      <alignment horizontal="left" vertical="center" wrapText="1"/>
    </xf>
    <xf numFmtId="0" fontId="16" fillId="0" borderId="1" xfId="0" applyFont="1" applyBorder="1" applyAlignment="1">
      <alignment vertical="center" wrapText="1"/>
    </xf>
    <xf numFmtId="0" fontId="16" fillId="0" borderId="11" xfId="0" applyFont="1" applyBorder="1" applyAlignment="1">
      <alignment horizontal="left" vertical="center" wrapText="1"/>
    </xf>
    <xf numFmtId="0" fontId="18" fillId="0" borderId="1" xfId="0" applyFont="1" applyBorder="1" applyAlignment="1">
      <alignment vertical="center" wrapText="1"/>
    </xf>
    <xf numFmtId="0" fontId="18" fillId="0" borderId="1" xfId="0" applyFont="1" applyBorder="1" applyAlignment="1">
      <alignment horizontal="left" vertical="center" wrapText="1"/>
    </xf>
    <xf numFmtId="0" fontId="16" fillId="0" borderId="6" xfId="0" applyFont="1" applyBorder="1" applyAlignment="1">
      <alignment vertical="center" wrapText="1"/>
    </xf>
    <xf numFmtId="0" fontId="17" fillId="0" borderId="12" xfId="0" applyFont="1" applyBorder="1" applyAlignment="1">
      <alignment horizontal="left" vertical="center" wrapText="1"/>
    </xf>
    <xf numFmtId="0" fontId="18" fillId="0" borderId="6" xfId="0" applyFont="1" applyBorder="1" applyAlignment="1">
      <alignment vertical="center" wrapText="1"/>
    </xf>
    <xf numFmtId="0" fontId="18" fillId="0" borderId="7" xfId="0" applyFont="1" applyBorder="1" applyAlignment="1">
      <alignment vertical="center" wrapText="1"/>
    </xf>
    <xf numFmtId="0" fontId="18" fillId="0" borderId="9" xfId="0" applyFont="1" applyBorder="1" applyAlignment="1">
      <alignment vertical="center" wrapText="1"/>
    </xf>
    <xf numFmtId="0" fontId="18" fillId="0" borderId="12" xfId="0" applyFont="1" applyBorder="1" applyAlignment="1">
      <alignment vertical="center" wrapText="1"/>
    </xf>
    <xf numFmtId="0" fontId="18" fillId="0" borderId="6" xfId="0" applyFont="1" applyBorder="1" applyAlignment="1">
      <alignment horizontal="left" vertical="center" wrapText="1"/>
    </xf>
    <xf numFmtId="0" fontId="18" fillId="0" borderId="11" xfId="0" applyFont="1" applyBorder="1" applyAlignment="1">
      <alignment horizontal="left" vertical="center" wrapText="1"/>
    </xf>
    <xf numFmtId="0" fontId="16" fillId="3" borderId="1" xfId="0" applyFont="1" applyFill="1" applyBorder="1" applyAlignment="1">
      <alignment horizontal="left" vertical="center" wrapText="1"/>
    </xf>
    <xf numFmtId="0" fontId="16" fillId="0" borderId="9" xfId="0" applyFont="1" applyBorder="1" applyAlignment="1">
      <alignment horizontal="left" vertical="center" wrapText="1"/>
    </xf>
    <xf numFmtId="0" fontId="16" fillId="0" borderId="11" xfId="0" applyFont="1" applyBorder="1" applyAlignment="1">
      <alignment vertical="center" wrapText="1"/>
    </xf>
    <xf numFmtId="0" fontId="16" fillId="0" borderId="12" xfId="0" applyFont="1" applyBorder="1" applyAlignment="1">
      <alignment horizontal="left" vertical="center" wrapText="1"/>
    </xf>
    <xf numFmtId="0" fontId="18" fillId="0" borderId="11" xfId="0" applyFont="1" applyBorder="1" applyAlignment="1">
      <alignment vertical="center" wrapText="1"/>
    </xf>
    <xf numFmtId="0" fontId="12" fillId="0" borderId="26" xfId="0" applyFont="1" applyBorder="1" applyAlignment="1">
      <alignment vertical="center" wrapText="1"/>
    </xf>
    <xf numFmtId="0" fontId="17" fillId="0" borderId="9" xfId="0" applyFont="1" applyBorder="1" applyAlignment="1">
      <alignment horizontal="left" vertical="center" wrapText="1"/>
    </xf>
    <xf numFmtId="0" fontId="17" fillId="0" borderId="1" xfId="0" applyFont="1" applyBorder="1" applyAlignment="1">
      <alignment vertical="center" wrapText="1"/>
    </xf>
    <xf numFmtId="0" fontId="17" fillId="0" borderId="7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left" vertical="center" wrapText="1"/>
    </xf>
    <xf numFmtId="0" fontId="16" fillId="0" borderId="6" xfId="0" applyFont="1" applyBorder="1" applyAlignment="1">
      <alignment wrapText="1"/>
    </xf>
    <xf numFmtId="0" fontId="17" fillId="0" borderId="7" xfId="0" applyFont="1" applyBorder="1" applyAlignment="1">
      <alignment vertical="center" wrapText="1"/>
    </xf>
    <xf numFmtId="0" fontId="16" fillId="0" borderId="11" xfId="0" applyFont="1" applyBorder="1" applyAlignment="1">
      <alignment wrapText="1"/>
    </xf>
    <xf numFmtId="0" fontId="17" fillId="0" borderId="6" xfId="0" applyFont="1" applyBorder="1" applyAlignment="1">
      <alignment horizontal="left" vertical="center" wrapText="1"/>
    </xf>
    <xf numFmtId="0" fontId="17" fillId="0" borderId="11" xfId="0" applyFont="1" applyBorder="1" applyAlignment="1">
      <alignment horizontal="left" vertical="center" wrapText="1"/>
    </xf>
    <xf numFmtId="0" fontId="12" fillId="0" borderId="52" xfId="0" applyFont="1" applyBorder="1" applyAlignment="1">
      <alignment vertical="center" wrapText="1"/>
    </xf>
    <xf numFmtId="0" fontId="12" fillId="0" borderId="53" xfId="0" applyFont="1" applyBorder="1" applyAlignment="1">
      <alignment vertical="center" wrapText="1"/>
    </xf>
    <xf numFmtId="0" fontId="12" fillId="0" borderId="54" xfId="0" applyFont="1" applyBorder="1" applyAlignment="1">
      <alignment vertical="center" wrapText="1"/>
    </xf>
    <xf numFmtId="10" fontId="0" fillId="0" borderId="0" xfId="0" applyNumberFormat="1"/>
    <xf numFmtId="9" fontId="0" fillId="0" borderId="0" xfId="0" applyNumberFormat="1"/>
    <xf numFmtId="0" fontId="0" fillId="9" borderId="0" xfId="0" applyFill="1"/>
    <xf numFmtId="0" fontId="21" fillId="9" borderId="57" xfId="4" applyFill="1" applyBorder="1"/>
    <xf numFmtId="0" fontId="21" fillId="9" borderId="58" xfId="4" applyFill="1" applyBorder="1"/>
    <xf numFmtId="0" fontId="21" fillId="9" borderId="59" xfId="4" applyFill="1" applyBorder="1"/>
    <xf numFmtId="0" fontId="21" fillId="9" borderId="60" xfId="4" applyFill="1" applyBorder="1"/>
    <xf numFmtId="0" fontId="21" fillId="9" borderId="0" xfId="4" applyFill="1"/>
    <xf numFmtId="0" fontId="21" fillId="9" borderId="61" xfId="4" applyFill="1" applyBorder="1"/>
    <xf numFmtId="0" fontId="21" fillId="9" borderId="62" xfId="4" applyFill="1" applyBorder="1"/>
    <xf numFmtId="0" fontId="21" fillId="9" borderId="63" xfId="4" applyFill="1" applyBorder="1"/>
    <xf numFmtId="0" fontId="21" fillId="9" borderId="64" xfId="4" applyFill="1" applyBorder="1"/>
    <xf numFmtId="0" fontId="0" fillId="0" borderId="55" xfId="0" applyBorder="1"/>
    <xf numFmtId="0" fontId="24" fillId="0" borderId="23" xfId="0" applyFont="1" applyBorder="1"/>
    <xf numFmtId="0" fontId="24" fillId="0" borderId="56" xfId="0" applyFont="1" applyBorder="1"/>
    <xf numFmtId="0" fontId="0" fillId="0" borderId="56" xfId="0" applyBorder="1"/>
    <xf numFmtId="0" fontId="0" fillId="0" borderId="33" xfId="0" applyBorder="1"/>
    <xf numFmtId="0" fontId="24" fillId="0" borderId="20" xfId="0" applyFont="1" applyBorder="1"/>
    <xf numFmtId="0" fontId="24" fillId="0" borderId="0" xfId="0" applyFont="1"/>
    <xf numFmtId="0" fontId="16" fillId="0" borderId="12" xfId="0" applyFont="1" applyBorder="1" applyAlignment="1">
      <alignment vertical="center" wrapText="1"/>
    </xf>
    <xf numFmtId="0" fontId="13" fillId="0" borderId="45" xfId="0" applyFont="1" applyBorder="1" applyAlignment="1">
      <alignment vertical="center" wrapText="1"/>
    </xf>
    <xf numFmtId="0" fontId="13" fillId="0" borderId="46" xfId="0" applyFont="1" applyBorder="1" applyAlignment="1">
      <alignment vertical="center" wrapText="1"/>
    </xf>
    <xf numFmtId="0" fontId="13" fillId="0" borderId="37" xfId="0" applyFont="1" applyBorder="1" applyAlignment="1">
      <alignment horizontal="left" vertical="center" wrapText="1"/>
    </xf>
    <xf numFmtId="165" fontId="8" fillId="0" borderId="1" xfId="3" applyNumberFormat="1" applyFont="1" applyFill="1" applyBorder="1" applyAlignment="1">
      <alignment horizontal="center" vertical="center" wrapText="1"/>
    </xf>
    <xf numFmtId="0" fontId="21" fillId="9" borderId="59" xfId="4" applyFill="1" applyBorder="1" applyAlignment="1">
      <alignment horizontal="center"/>
    </xf>
    <xf numFmtId="0" fontId="21" fillId="9" borderId="57" xfId="4" applyFill="1" applyBorder="1" applyAlignment="1">
      <alignment horizontal="center"/>
    </xf>
    <xf numFmtId="0" fontId="21" fillId="9" borderId="60" xfId="4" applyFill="1" applyBorder="1" applyAlignment="1">
      <alignment horizontal="center"/>
    </xf>
    <xf numFmtId="0" fontId="21" fillId="9" borderId="0" xfId="4" applyFill="1" applyAlignment="1">
      <alignment horizontal="center"/>
    </xf>
    <xf numFmtId="0" fontId="21" fillId="9" borderId="62" xfId="4" applyFill="1" applyBorder="1" applyAlignment="1">
      <alignment horizontal="center"/>
    </xf>
    <xf numFmtId="0" fontId="21" fillId="9" borderId="63" xfId="4" applyFill="1" applyBorder="1" applyAlignment="1">
      <alignment horizontal="center"/>
    </xf>
    <xf numFmtId="0" fontId="21" fillId="9" borderId="64" xfId="4" applyFill="1" applyBorder="1" applyAlignment="1">
      <alignment horizontal="center"/>
    </xf>
    <xf numFmtId="0" fontId="22" fillId="10" borderId="0" xfId="4" applyFont="1" applyFill="1" applyAlignment="1">
      <alignment horizontal="center" wrapText="1"/>
    </xf>
    <xf numFmtId="0" fontId="22" fillId="10" borderId="0" xfId="4" applyFont="1" applyFill="1" applyAlignment="1">
      <alignment horizontal="center"/>
    </xf>
    <xf numFmtId="0" fontId="24" fillId="0" borderId="23" xfId="0" applyFont="1" applyBorder="1" applyAlignment="1">
      <alignment horizontal="justify"/>
    </xf>
    <xf numFmtId="0" fontId="24" fillId="0" borderId="56" xfId="0" applyFont="1" applyBorder="1" applyAlignment="1">
      <alignment horizontal="justify"/>
    </xf>
    <xf numFmtId="0" fontId="24" fillId="0" borderId="20" xfId="0" applyFont="1" applyBorder="1" applyAlignment="1">
      <alignment horizontal="justify"/>
    </xf>
    <xf numFmtId="0" fontId="24" fillId="0" borderId="0" xfId="0" applyFont="1" applyAlignment="1">
      <alignment horizontal="justify"/>
    </xf>
    <xf numFmtId="0" fontId="24" fillId="0" borderId="20" xfId="0" applyFont="1" applyBorder="1" applyAlignment="1">
      <alignment horizontal="left"/>
    </xf>
    <xf numFmtId="0" fontId="24" fillId="0" borderId="0" xfId="0" applyFont="1" applyAlignment="1">
      <alignment horizontal="left"/>
    </xf>
    <xf numFmtId="0" fontId="23" fillId="0" borderId="22" xfId="0" applyFont="1" applyBorder="1" applyAlignment="1">
      <alignment horizontal="center"/>
    </xf>
    <xf numFmtId="0" fontId="23" fillId="0" borderId="17" xfId="0" applyFont="1" applyBorder="1" applyAlignment="1">
      <alignment horizontal="center"/>
    </xf>
    <xf numFmtId="0" fontId="23" fillId="0" borderId="18" xfId="0" applyFont="1" applyBorder="1" applyAlignment="1">
      <alignment horizontal="center"/>
    </xf>
    <xf numFmtId="0" fontId="23" fillId="0" borderId="0" xfId="0" applyFont="1" applyAlignment="1">
      <alignment horizontal="center"/>
    </xf>
    <xf numFmtId="0" fontId="20" fillId="0" borderId="22" xfId="0" applyFont="1" applyBorder="1" applyAlignment="1">
      <alignment horizontal="center"/>
    </xf>
    <xf numFmtId="0" fontId="20" fillId="0" borderId="17" xfId="0" applyFont="1" applyBorder="1" applyAlignment="1">
      <alignment horizontal="center"/>
    </xf>
    <xf numFmtId="0" fontId="20" fillId="0" borderId="18" xfId="0" applyFont="1" applyBorder="1" applyAlignment="1">
      <alignment horizontal="center"/>
    </xf>
    <xf numFmtId="0" fontId="20" fillId="0" borderId="20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20" fillId="0" borderId="55" xfId="0" applyFont="1" applyBorder="1" applyAlignment="1">
      <alignment horizontal="center"/>
    </xf>
    <xf numFmtId="0" fontId="20" fillId="0" borderId="23" xfId="0" applyFont="1" applyBorder="1" applyAlignment="1">
      <alignment horizontal="center"/>
    </xf>
    <xf numFmtId="0" fontId="20" fillId="0" borderId="56" xfId="0" applyFont="1" applyBorder="1" applyAlignment="1">
      <alignment horizontal="center"/>
    </xf>
    <xf numFmtId="0" fontId="20" fillId="0" borderId="33" xfId="0" applyFont="1" applyBorder="1" applyAlignment="1">
      <alignment horizontal="center"/>
    </xf>
    <xf numFmtId="0" fontId="17" fillId="0" borderId="9" xfId="0" applyFont="1" applyBorder="1" applyAlignment="1">
      <alignment horizontal="left" vertical="center" wrapText="1"/>
    </xf>
    <xf numFmtId="0" fontId="17" fillId="0" borderId="12" xfId="0" applyFont="1" applyBorder="1" applyAlignment="1">
      <alignment horizontal="left" vertical="center" wrapText="1"/>
    </xf>
    <xf numFmtId="0" fontId="16" fillId="0" borderId="6" xfId="0" applyFont="1" applyBorder="1" applyAlignment="1">
      <alignment horizontal="justify" vertical="center" wrapText="1"/>
    </xf>
    <xf numFmtId="0" fontId="16" fillId="0" borderId="1" xfId="0" applyFont="1" applyBorder="1" applyAlignment="1">
      <alignment horizontal="justify" vertical="center" wrapText="1"/>
    </xf>
    <xf numFmtId="0" fontId="16" fillId="0" borderId="22" xfId="0" applyFont="1" applyBorder="1" applyAlignment="1">
      <alignment horizontal="center" vertical="center" wrapText="1"/>
    </xf>
    <xf numFmtId="0" fontId="16" fillId="0" borderId="20" xfId="0" applyFont="1" applyBorder="1" applyAlignment="1">
      <alignment horizontal="center" vertical="center" wrapText="1"/>
    </xf>
    <xf numFmtId="0" fontId="16" fillId="0" borderId="23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left" vertical="center" wrapText="1"/>
    </xf>
    <xf numFmtId="0" fontId="17" fillId="0" borderId="13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  <xf numFmtId="0" fontId="16" fillId="3" borderId="13" xfId="0" applyFont="1" applyFill="1" applyBorder="1" applyAlignment="1">
      <alignment horizontal="center" vertical="center" wrapText="1"/>
    </xf>
    <xf numFmtId="0" fontId="16" fillId="3" borderId="14" xfId="0" applyFont="1" applyFill="1" applyBorder="1" applyAlignment="1">
      <alignment horizontal="center" vertical="center" wrapText="1"/>
    </xf>
    <xf numFmtId="0" fontId="16" fillId="3" borderId="15" xfId="0" applyFont="1" applyFill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justify" vertical="center" wrapText="1"/>
    </xf>
    <xf numFmtId="0" fontId="16" fillId="0" borderId="1" xfId="0" applyFont="1" applyBorder="1" applyAlignment="1">
      <alignment horizontal="left" vertical="center" wrapText="1"/>
    </xf>
    <xf numFmtId="0" fontId="16" fillId="0" borderId="11" xfId="0" applyFont="1" applyBorder="1" applyAlignment="1">
      <alignment horizontal="left" vertical="center" wrapText="1"/>
    </xf>
    <xf numFmtId="0" fontId="18" fillId="0" borderId="3" xfId="0" applyFont="1" applyBorder="1" applyAlignment="1">
      <alignment horizontal="left" vertical="center" wrapText="1"/>
    </xf>
    <xf numFmtId="0" fontId="18" fillId="0" borderId="65" xfId="0" applyFont="1" applyBorder="1" applyAlignment="1">
      <alignment horizontal="left" vertical="center" wrapText="1"/>
    </xf>
    <xf numFmtId="0" fontId="18" fillId="0" borderId="66" xfId="0" applyFont="1" applyBorder="1" applyAlignment="1">
      <alignment horizontal="left" vertical="center" wrapText="1"/>
    </xf>
    <xf numFmtId="0" fontId="5" fillId="4" borderId="16" xfId="0" applyFont="1" applyFill="1" applyBorder="1" applyAlignment="1">
      <alignment horizontal="center" vertical="center" wrapText="1"/>
    </xf>
    <xf numFmtId="0" fontId="5" fillId="4" borderId="21" xfId="0" applyFont="1" applyFill="1" applyBorder="1" applyAlignment="1">
      <alignment horizontal="center" vertical="center" wrapText="1"/>
    </xf>
    <xf numFmtId="0" fontId="5" fillId="4" borderId="19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vertical="center" wrapText="1"/>
    </xf>
    <xf numFmtId="0" fontId="13" fillId="0" borderId="35" xfId="0" applyFont="1" applyBorder="1" applyAlignment="1">
      <alignment vertical="center" wrapText="1"/>
    </xf>
    <xf numFmtId="0" fontId="13" fillId="0" borderId="44" xfId="0" applyFont="1" applyBorder="1" applyAlignment="1">
      <alignment vertical="center" wrapText="1"/>
    </xf>
    <xf numFmtId="0" fontId="13" fillId="0" borderId="38" xfId="0" applyFont="1" applyBorder="1" applyAlignment="1">
      <alignment vertical="center" wrapText="1"/>
    </xf>
    <xf numFmtId="0" fontId="13" fillId="0" borderId="39" xfId="0" applyFont="1" applyBorder="1" applyAlignment="1">
      <alignment vertical="center" wrapText="1"/>
    </xf>
    <xf numFmtId="0" fontId="13" fillId="0" borderId="36" xfId="0" applyFont="1" applyBorder="1" applyAlignment="1">
      <alignment vertical="center" wrapText="1"/>
    </xf>
    <xf numFmtId="0" fontId="13" fillId="0" borderId="25" xfId="0" applyFont="1" applyBorder="1" applyAlignment="1">
      <alignment vertical="center" wrapText="1"/>
    </xf>
    <xf numFmtId="0" fontId="13" fillId="0" borderId="37" xfId="0" applyFont="1" applyBorder="1" applyAlignment="1">
      <alignment vertical="center" wrapText="1"/>
    </xf>
    <xf numFmtId="0" fontId="13" fillId="0" borderId="26" xfId="0" applyFont="1" applyBorder="1" applyAlignment="1">
      <alignment vertical="center" wrapText="1"/>
    </xf>
    <xf numFmtId="0" fontId="13" fillId="0" borderId="42" xfId="0" applyFont="1" applyBorder="1" applyAlignment="1">
      <alignment horizontal="left" vertical="center" wrapText="1"/>
    </xf>
    <xf numFmtId="0" fontId="13" fillId="0" borderId="43" xfId="0" applyFont="1" applyBorder="1" applyAlignment="1">
      <alignment horizontal="left" vertical="center" wrapText="1"/>
    </xf>
    <xf numFmtId="0" fontId="13" fillId="0" borderId="47" xfId="0" applyFont="1" applyBorder="1" applyAlignment="1">
      <alignment horizontal="left" vertical="center" wrapText="1"/>
    </xf>
    <xf numFmtId="0" fontId="12" fillId="0" borderId="49" xfId="0" applyFont="1" applyBorder="1" applyAlignment="1">
      <alignment vertical="center" wrapText="1"/>
    </xf>
    <xf numFmtId="0" fontId="12" fillId="0" borderId="50" xfId="0" applyFont="1" applyBorder="1" applyAlignment="1">
      <alignment vertical="center" wrapText="1"/>
    </xf>
    <xf numFmtId="0" fontId="12" fillId="0" borderId="51" xfId="0" applyFont="1" applyBorder="1" applyAlignment="1">
      <alignment vertical="center" wrapText="1"/>
    </xf>
    <xf numFmtId="0" fontId="12" fillId="0" borderId="13" xfId="0" applyFont="1" applyBorder="1" applyAlignment="1">
      <alignment vertical="center" wrapText="1"/>
    </xf>
    <xf numFmtId="0" fontId="12" fillId="0" borderId="14" xfId="0" applyFont="1" applyBorder="1" applyAlignment="1">
      <alignment vertical="center" wrapText="1"/>
    </xf>
    <xf numFmtId="0" fontId="12" fillId="0" borderId="15" xfId="0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13" fillId="0" borderId="13" xfId="0" applyFont="1" applyBorder="1" applyAlignment="1">
      <alignment horizontal="left" vertical="center" wrapText="1"/>
    </xf>
    <xf numFmtId="0" fontId="13" fillId="0" borderId="14" xfId="0" applyFont="1" applyBorder="1" applyAlignment="1">
      <alignment horizontal="left" vertical="center" wrapText="1"/>
    </xf>
    <xf numFmtId="0" fontId="13" fillId="0" borderId="15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13" fillId="0" borderId="11" xfId="0" applyFont="1" applyBorder="1" applyAlignment="1">
      <alignment horizontal="left" vertical="center" wrapText="1"/>
    </xf>
    <xf numFmtId="0" fontId="12" fillId="0" borderId="5" xfId="0" applyFont="1" applyBorder="1" applyAlignment="1">
      <alignment vertical="center" wrapText="1"/>
    </xf>
    <xf numFmtId="0" fontId="12" fillId="0" borderId="8" xfId="0" applyFont="1" applyBorder="1" applyAlignment="1">
      <alignment vertical="center" wrapText="1"/>
    </xf>
    <xf numFmtId="0" fontId="12" fillId="0" borderId="10" xfId="0" applyFont="1" applyBorder="1" applyAlignment="1">
      <alignment vertical="center" wrapText="1"/>
    </xf>
    <xf numFmtId="0" fontId="12" fillId="0" borderId="22" xfId="0" applyFont="1" applyBorder="1" applyAlignment="1">
      <alignment horizontal="center" vertical="center" wrapText="1"/>
    </xf>
    <xf numFmtId="0" fontId="12" fillId="0" borderId="20" xfId="0" applyFont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</cellXfs>
  <cellStyles count="5">
    <cellStyle name="Millares" xfId="3" builtinId="3"/>
    <cellStyle name="Normal" xfId="0" builtinId="0"/>
    <cellStyle name="Normal 3" xfId="4" xr:uid="{0EE76BEE-20E3-49AF-B388-61FF0A1ACC29}"/>
    <cellStyle name="Normal_Hoja1" xfId="2" xr:uid="{17B274FF-79D9-454F-A83C-EC11DC10AE10}"/>
    <cellStyle name="Porcentaje" xfId="1" builtinId="5"/>
  </cellStyles>
  <dxfs count="0"/>
  <tableStyles count="0" defaultTableStyle="TableStyleMedium2" defaultPivotStyle="PivotStyleLight16"/>
  <colors>
    <mruColors>
      <color rgb="FFFF696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Drop" dropStyle="combo" dx="16" fmlaLink="$G$4" fmlaRange="$L$1:$L$5" noThreeD="1" sel="1" val="0"/>
</file>

<file path=xl/ctrlProps/ctrlProp2.xml><?xml version="1.0" encoding="utf-8"?>
<formControlPr xmlns="http://schemas.microsoft.com/office/spreadsheetml/2009/9/main" objectType="Drop" dropStyle="combo" dx="16" fmlaLink="$G$4" fmlaRange="$L$1:$L$5" noThreeD="1" sel="1" val="0"/>
</file>

<file path=xl/ctrlProps/ctrlProp3.xml><?xml version="1.0" encoding="utf-8"?>
<formControlPr xmlns="http://schemas.microsoft.com/office/spreadsheetml/2009/9/main" objectType="Drop" dropStyle="combo" dx="16" fmlaLink="$G$4" fmlaRange="$L$1:$L$5" noThreeD="1" sel="1" val="0"/>
</file>

<file path=xl/ctrlProps/ctrlProp4.xml><?xml version="1.0" encoding="utf-8"?>
<formControlPr xmlns="http://schemas.microsoft.com/office/spreadsheetml/2009/9/main" objectType="Drop" dropStyle="combo" dx="16" fmlaLink="$G$4" fmlaRange="$L$1:$L$5" noThreeD="1" sel="1" val="0"/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jpeg"/><Relationship Id="rId13" Type="http://schemas.openxmlformats.org/officeDocument/2006/relationships/image" Target="../media/image12.jpeg"/><Relationship Id="rId18" Type="http://schemas.openxmlformats.org/officeDocument/2006/relationships/hyperlink" Target="#'Marco Estrat&#233;gico'!A1"/><Relationship Id="rId3" Type="http://schemas.openxmlformats.org/officeDocument/2006/relationships/image" Target="../media/image3.jpeg"/><Relationship Id="rId7" Type="http://schemas.openxmlformats.org/officeDocument/2006/relationships/image" Target="../media/image6.jpeg"/><Relationship Id="rId12" Type="http://schemas.openxmlformats.org/officeDocument/2006/relationships/image" Target="../media/image11.jpeg"/><Relationship Id="rId17" Type="http://schemas.openxmlformats.org/officeDocument/2006/relationships/image" Target="../media/image16.jpeg"/><Relationship Id="rId2" Type="http://schemas.openxmlformats.org/officeDocument/2006/relationships/image" Target="../media/image2.jpeg"/><Relationship Id="rId16" Type="http://schemas.openxmlformats.org/officeDocument/2006/relationships/image" Target="../media/image15.jpeg"/><Relationship Id="rId1" Type="http://schemas.openxmlformats.org/officeDocument/2006/relationships/image" Target="../media/image1.png"/><Relationship Id="rId6" Type="http://schemas.openxmlformats.org/officeDocument/2006/relationships/image" Target="../media/image5.png"/><Relationship Id="rId11" Type="http://schemas.openxmlformats.org/officeDocument/2006/relationships/image" Target="../media/image10.jpeg"/><Relationship Id="rId5" Type="http://schemas.openxmlformats.org/officeDocument/2006/relationships/hyperlink" Target="#FODA!A1"/><Relationship Id="rId15" Type="http://schemas.openxmlformats.org/officeDocument/2006/relationships/image" Target="../media/image14.jpeg"/><Relationship Id="rId10" Type="http://schemas.openxmlformats.org/officeDocument/2006/relationships/image" Target="../media/image9.png"/><Relationship Id="rId19" Type="http://schemas.openxmlformats.org/officeDocument/2006/relationships/hyperlink" Target="#'&#193;reas Estrat&#233;gicas'!A1"/><Relationship Id="rId4" Type="http://schemas.openxmlformats.org/officeDocument/2006/relationships/image" Target="../media/image4.jpeg"/><Relationship Id="rId9" Type="http://schemas.openxmlformats.org/officeDocument/2006/relationships/image" Target="../media/image8.jpeg"/><Relationship Id="rId14" Type="http://schemas.openxmlformats.org/officeDocument/2006/relationships/image" Target="../media/image13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hyperlink" Target="#'Plan de Acci&#243;n TI'!A1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hyperlink" Target="#Men&#250;!A1"/><Relationship Id="rId1" Type="http://schemas.openxmlformats.org/officeDocument/2006/relationships/hyperlink" Target="#'Tablero de Control Tec Diag'!A1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hyperlink" Target="#'Plan de Acci&#243;n Tec Diag'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Men&#250;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Men&#250;!A1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hyperlink" Target="#'Plan de Acci&#243;n Tec Diag'!A1"/><Relationship Id="rId2" Type="http://schemas.openxmlformats.org/officeDocument/2006/relationships/hyperlink" Target="#'Plan de Acci&#243;n SIGC'!A1"/><Relationship Id="rId1" Type="http://schemas.openxmlformats.org/officeDocument/2006/relationships/hyperlink" Target="#'Plan de Acci&#243;n TI'!A1"/><Relationship Id="rId5" Type="http://schemas.openxmlformats.org/officeDocument/2006/relationships/hyperlink" Target="#Men&#250;!A1"/><Relationship Id="rId4" Type="http://schemas.openxmlformats.org/officeDocument/2006/relationships/hyperlink" Target="#'&#193;reas Estrat&#233;gicas Sustantivas'!A1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hyperlink" Target="#Men&#250;!A1"/><Relationship Id="rId1" Type="http://schemas.openxmlformats.org/officeDocument/2006/relationships/hyperlink" Target="#'Tablero de Control AS'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'&#193;reas Estrat&#233;gicas Sustantivas'!A1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hyperlink" Target="#Men&#250;!A1"/><Relationship Id="rId1" Type="http://schemas.openxmlformats.org/officeDocument/2006/relationships/hyperlink" Target="#'Tablero de Control SIGC'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'Plan de Acci&#243;n SIGC'!A1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hyperlink" Target="#Men&#250;!A1"/><Relationship Id="rId1" Type="http://schemas.openxmlformats.org/officeDocument/2006/relationships/hyperlink" Target="#'Tablero de Control TI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114300</xdr:colOff>
      <xdr:row>7</xdr:row>
      <xdr:rowOff>76202</xdr:rowOff>
    </xdr:from>
    <xdr:to>
      <xdr:col>7</xdr:col>
      <xdr:colOff>676274</xdr:colOff>
      <xdr:row>18</xdr:row>
      <xdr:rowOff>19051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EF21B8BD-89C7-4452-BACD-56A40DA74C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162300" y="1609727"/>
          <a:ext cx="2847974" cy="2038349"/>
        </a:xfrm>
        <a:prstGeom prst="rect">
          <a:avLst/>
        </a:prstGeom>
        <a:ln>
          <a:noFill/>
        </a:ln>
        <a:effectLst>
          <a:softEdge rad="112500"/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351943</xdr:colOff>
      <xdr:row>19</xdr:row>
      <xdr:rowOff>57152</xdr:rowOff>
    </xdr:from>
    <xdr:to>
      <xdr:col>7</xdr:col>
      <xdr:colOff>359833</xdr:colOff>
      <xdr:row>34</xdr:row>
      <xdr:rowOff>179919</xdr:rowOff>
    </xdr:to>
    <xdr:pic>
      <xdr:nvPicPr>
        <xdr:cNvPr id="3" name="3 Imagen">
          <a:extLst>
            <a:ext uri="{FF2B5EF4-FFF2-40B4-BE49-F238E27FC236}">
              <a16:creationId xmlns:a16="http://schemas.microsoft.com/office/drawing/2014/main" id="{5540F2C3-8999-43B5-845A-3117A17E9D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99943" y="3876677"/>
          <a:ext cx="2293890" cy="2980267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 editAs="oneCell">
    <xdr:from>
      <xdr:col>13</xdr:col>
      <xdr:colOff>201074</xdr:colOff>
      <xdr:row>0</xdr:row>
      <xdr:rowOff>84668</xdr:rowOff>
    </xdr:from>
    <xdr:to>
      <xdr:col>15</xdr:col>
      <xdr:colOff>583026</xdr:colOff>
      <xdr:row>17</xdr:row>
      <xdr:rowOff>28576</xdr:rowOff>
    </xdr:to>
    <xdr:pic>
      <xdr:nvPicPr>
        <xdr:cNvPr id="4" name="4 Imagen">
          <a:extLst>
            <a:ext uri="{FF2B5EF4-FFF2-40B4-BE49-F238E27FC236}">
              <a16:creationId xmlns:a16="http://schemas.microsoft.com/office/drawing/2014/main" id="{EAC7F237-5B59-40AE-83AE-A8E50FE27F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07074" y="84668"/>
          <a:ext cx="1905952" cy="3182408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 editAs="oneCell">
    <xdr:from>
      <xdr:col>8</xdr:col>
      <xdr:colOff>125941</xdr:colOff>
      <xdr:row>19</xdr:row>
      <xdr:rowOff>111127</xdr:rowOff>
    </xdr:from>
    <xdr:to>
      <xdr:col>12</xdr:col>
      <xdr:colOff>600074</xdr:colOff>
      <xdr:row>34</xdr:row>
      <xdr:rowOff>171450</xdr:rowOff>
    </xdr:to>
    <xdr:pic>
      <xdr:nvPicPr>
        <xdr:cNvPr id="5" name="6 Imagen">
          <a:extLst>
            <a:ext uri="{FF2B5EF4-FFF2-40B4-BE49-F238E27FC236}">
              <a16:creationId xmlns:a16="http://schemas.microsoft.com/office/drawing/2014/main" id="{4F092CC8-9704-4FE6-8528-D0BBFCC356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21941" y="3930652"/>
          <a:ext cx="3522133" cy="2917823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4</xdr:col>
      <xdr:colOff>81492</xdr:colOff>
      <xdr:row>1</xdr:row>
      <xdr:rowOff>10588</xdr:rowOff>
    </xdr:from>
    <xdr:to>
      <xdr:col>5</xdr:col>
      <xdr:colOff>536575</xdr:colOff>
      <xdr:row>3</xdr:row>
      <xdr:rowOff>105838</xdr:rowOff>
    </xdr:to>
    <xdr:sp macro="" textlink="">
      <xdr:nvSpPr>
        <xdr:cNvPr id="6" name="10 Rectángulo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7533EA3-9B23-44BB-8F3F-8D6F9465B819}"/>
            </a:ext>
          </a:extLst>
        </xdr:cNvPr>
        <xdr:cNvSpPr/>
      </xdr:nvSpPr>
      <xdr:spPr>
        <a:xfrm>
          <a:off x="3129492" y="201088"/>
          <a:ext cx="1217083" cy="476250"/>
        </a:xfrm>
        <a:prstGeom prst="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" sz="1100" b="1"/>
            <a:t>FODA Institucional</a:t>
          </a:r>
        </a:p>
      </xdr:txBody>
    </xdr:sp>
    <xdr:clientData/>
  </xdr:twoCellAnchor>
  <xdr:oneCellAnchor>
    <xdr:from>
      <xdr:col>4</xdr:col>
      <xdr:colOff>114300</xdr:colOff>
      <xdr:row>43</xdr:row>
      <xdr:rowOff>76202</xdr:rowOff>
    </xdr:from>
    <xdr:ext cx="2847974" cy="2147146"/>
    <xdr:pic>
      <xdr:nvPicPr>
        <xdr:cNvPr id="8" name="12 Imagen">
          <a:extLst>
            <a:ext uri="{FF2B5EF4-FFF2-40B4-BE49-F238E27FC236}">
              <a16:creationId xmlns:a16="http://schemas.microsoft.com/office/drawing/2014/main" id="{6FB3B883-883A-4BA6-999B-078E858EDD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162300" y="8477252"/>
          <a:ext cx="2847974" cy="2147146"/>
        </a:xfrm>
        <a:prstGeom prst="rect">
          <a:avLst/>
        </a:prstGeom>
        <a:ln>
          <a:noFill/>
        </a:ln>
        <a:effectLst>
          <a:softEdge rad="112500"/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209550</xdr:colOff>
      <xdr:row>55</xdr:row>
      <xdr:rowOff>104775</xdr:rowOff>
    </xdr:from>
    <xdr:ext cx="3429000" cy="3035300"/>
    <xdr:pic>
      <xdr:nvPicPr>
        <xdr:cNvPr id="9" name="13 Imagen">
          <a:extLst>
            <a:ext uri="{FF2B5EF4-FFF2-40B4-BE49-F238E27FC236}">
              <a16:creationId xmlns:a16="http://schemas.microsoft.com/office/drawing/2014/main" id="{7501AD16-3744-43E8-B464-1F27181ACD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305550" y="10791825"/>
          <a:ext cx="3429000" cy="3035300"/>
        </a:xfrm>
        <a:prstGeom prst="rect">
          <a:avLst/>
        </a:prstGeom>
        <a:ln>
          <a:noFill/>
        </a:ln>
        <a:effectLst>
          <a:softEdge rad="112500"/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351943</xdr:colOff>
      <xdr:row>55</xdr:row>
      <xdr:rowOff>57152</xdr:rowOff>
    </xdr:from>
    <xdr:ext cx="2293890" cy="3114676"/>
    <xdr:pic>
      <xdr:nvPicPr>
        <xdr:cNvPr id="10" name="14 Imagen">
          <a:extLst>
            <a:ext uri="{FF2B5EF4-FFF2-40B4-BE49-F238E27FC236}">
              <a16:creationId xmlns:a16="http://schemas.microsoft.com/office/drawing/2014/main" id="{3023D659-BC89-4D08-9488-C5B0EDF008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99943" y="10744202"/>
          <a:ext cx="2293890" cy="3114676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oneCellAnchor>
  <xdr:oneCellAnchor>
    <xdr:from>
      <xdr:col>13</xdr:col>
      <xdr:colOff>201074</xdr:colOff>
      <xdr:row>36</xdr:row>
      <xdr:rowOff>84668</xdr:rowOff>
    </xdr:from>
    <xdr:ext cx="1905952" cy="3272155"/>
    <xdr:pic>
      <xdr:nvPicPr>
        <xdr:cNvPr id="11" name="15 Imagen">
          <a:extLst>
            <a:ext uri="{FF2B5EF4-FFF2-40B4-BE49-F238E27FC236}">
              <a16:creationId xmlns:a16="http://schemas.microsoft.com/office/drawing/2014/main" id="{C8BC0978-4072-460F-A771-D123E6DDDA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07074" y="7142693"/>
          <a:ext cx="1905952" cy="3272155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oneCellAnchor>
  <xdr:oneCellAnchor>
    <xdr:from>
      <xdr:col>13</xdr:col>
      <xdr:colOff>316442</xdr:colOff>
      <xdr:row>54</xdr:row>
      <xdr:rowOff>83822</xdr:rowOff>
    </xdr:from>
    <xdr:ext cx="1769897" cy="3424552"/>
    <xdr:pic>
      <xdr:nvPicPr>
        <xdr:cNvPr id="12" name="16 Imagen">
          <a:extLst>
            <a:ext uri="{FF2B5EF4-FFF2-40B4-BE49-F238E27FC236}">
              <a16:creationId xmlns:a16="http://schemas.microsoft.com/office/drawing/2014/main" id="{977A5A0F-55C4-4991-A3E5-667658584C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22442" y="10580372"/>
          <a:ext cx="1769897" cy="3424552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oneCellAnchor>
  <xdr:oneCellAnchor>
    <xdr:from>
      <xdr:col>8</xdr:col>
      <xdr:colOff>211667</xdr:colOff>
      <xdr:row>43</xdr:row>
      <xdr:rowOff>44452</xdr:rowOff>
    </xdr:from>
    <xdr:ext cx="3386666" cy="2165770"/>
    <xdr:pic>
      <xdr:nvPicPr>
        <xdr:cNvPr id="13" name="17 Imagen">
          <a:extLst>
            <a:ext uri="{FF2B5EF4-FFF2-40B4-BE49-F238E27FC236}">
              <a16:creationId xmlns:a16="http://schemas.microsoft.com/office/drawing/2014/main" id="{B7F92490-6ACB-478D-94CF-EEAE311D01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07667" y="8445502"/>
          <a:ext cx="3386666" cy="216577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oneCellAnchor>
  <xdr:oneCellAnchor>
    <xdr:from>
      <xdr:col>0</xdr:col>
      <xdr:colOff>104775</xdr:colOff>
      <xdr:row>36</xdr:row>
      <xdr:rowOff>104775</xdr:rowOff>
    </xdr:from>
    <xdr:ext cx="2638425" cy="2207833"/>
    <xdr:pic>
      <xdr:nvPicPr>
        <xdr:cNvPr id="14" name="18 Imagen">
          <a:extLst>
            <a:ext uri="{FF2B5EF4-FFF2-40B4-BE49-F238E27FC236}">
              <a16:creationId xmlns:a16="http://schemas.microsoft.com/office/drawing/2014/main" id="{6D2D4D2E-FB2B-4319-BF61-DE0F2309E0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7162800"/>
          <a:ext cx="2638425" cy="2207833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oneCellAnchor>
  <xdr:oneCellAnchor>
    <xdr:from>
      <xdr:col>0</xdr:col>
      <xdr:colOff>74083</xdr:colOff>
      <xdr:row>60</xdr:row>
      <xdr:rowOff>137583</xdr:rowOff>
    </xdr:from>
    <xdr:ext cx="2847974" cy="2143336"/>
    <xdr:pic>
      <xdr:nvPicPr>
        <xdr:cNvPr id="15" name="19 Imagen">
          <a:extLst>
            <a:ext uri="{FF2B5EF4-FFF2-40B4-BE49-F238E27FC236}">
              <a16:creationId xmlns:a16="http://schemas.microsoft.com/office/drawing/2014/main" id="{6A8D1502-092F-43AA-AC70-F1ADB9B7F5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4083" y="11777133"/>
          <a:ext cx="2847974" cy="2143336"/>
        </a:xfrm>
        <a:prstGeom prst="rect">
          <a:avLst/>
        </a:prstGeom>
        <a:ln>
          <a:noFill/>
        </a:ln>
        <a:effectLst>
          <a:softEdge rad="112500"/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20</xdr:col>
      <xdr:colOff>114300</xdr:colOff>
      <xdr:row>7</xdr:row>
      <xdr:rowOff>76202</xdr:rowOff>
    </xdr:from>
    <xdr:ext cx="2847974" cy="2147146"/>
    <xdr:pic>
      <xdr:nvPicPr>
        <xdr:cNvPr id="18" name="23 Imagen">
          <a:extLst>
            <a:ext uri="{FF2B5EF4-FFF2-40B4-BE49-F238E27FC236}">
              <a16:creationId xmlns:a16="http://schemas.microsoft.com/office/drawing/2014/main" id="{090CEEA8-EF10-4843-AD1D-40C0051331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354300" y="1609727"/>
          <a:ext cx="2847974" cy="2147146"/>
        </a:xfrm>
        <a:prstGeom prst="rect">
          <a:avLst/>
        </a:prstGeom>
        <a:ln>
          <a:noFill/>
        </a:ln>
        <a:effectLst>
          <a:softEdge rad="112500"/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24</xdr:col>
      <xdr:colOff>209550</xdr:colOff>
      <xdr:row>19</xdr:row>
      <xdr:rowOff>104775</xdr:rowOff>
    </xdr:from>
    <xdr:ext cx="3429000" cy="3035300"/>
    <xdr:pic>
      <xdr:nvPicPr>
        <xdr:cNvPr id="19" name="24 Imagen">
          <a:extLst>
            <a:ext uri="{FF2B5EF4-FFF2-40B4-BE49-F238E27FC236}">
              <a16:creationId xmlns:a16="http://schemas.microsoft.com/office/drawing/2014/main" id="{3DEDC7F5-98D9-48E5-9602-2052EBA28E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8497550" y="3924300"/>
          <a:ext cx="3429000" cy="3035300"/>
        </a:xfrm>
        <a:prstGeom prst="rect">
          <a:avLst/>
        </a:prstGeom>
        <a:ln>
          <a:noFill/>
        </a:ln>
        <a:effectLst>
          <a:softEdge rad="112500"/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20</xdr:col>
      <xdr:colOff>351943</xdr:colOff>
      <xdr:row>19</xdr:row>
      <xdr:rowOff>57152</xdr:rowOff>
    </xdr:from>
    <xdr:ext cx="2293890" cy="3114676"/>
    <xdr:pic>
      <xdr:nvPicPr>
        <xdr:cNvPr id="20" name="25 Imagen">
          <a:extLst>
            <a:ext uri="{FF2B5EF4-FFF2-40B4-BE49-F238E27FC236}">
              <a16:creationId xmlns:a16="http://schemas.microsoft.com/office/drawing/2014/main" id="{27A7D24D-3567-43E6-B268-B180269F56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91943" y="3876677"/>
          <a:ext cx="2293890" cy="3114676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oneCellAnchor>
  <xdr:oneCellAnchor>
    <xdr:from>
      <xdr:col>29</xdr:col>
      <xdr:colOff>201074</xdr:colOff>
      <xdr:row>0</xdr:row>
      <xdr:rowOff>84668</xdr:rowOff>
    </xdr:from>
    <xdr:ext cx="1905952" cy="3264535"/>
    <xdr:pic>
      <xdr:nvPicPr>
        <xdr:cNvPr id="21" name="26 Imagen">
          <a:extLst>
            <a:ext uri="{FF2B5EF4-FFF2-40B4-BE49-F238E27FC236}">
              <a16:creationId xmlns:a16="http://schemas.microsoft.com/office/drawing/2014/main" id="{78A2566B-55BB-4ED5-9F6E-76841223E7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99074" y="84668"/>
          <a:ext cx="1905952" cy="3264535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oneCellAnchor>
  <xdr:oneCellAnchor>
    <xdr:from>
      <xdr:col>29</xdr:col>
      <xdr:colOff>316442</xdr:colOff>
      <xdr:row>18</xdr:row>
      <xdr:rowOff>83822</xdr:rowOff>
    </xdr:from>
    <xdr:ext cx="1769897" cy="3424552"/>
    <xdr:pic>
      <xdr:nvPicPr>
        <xdr:cNvPr id="22" name="27 Imagen">
          <a:extLst>
            <a:ext uri="{FF2B5EF4-FFF2-40B4-BE49-F238E27FC236}">
              <a16:creationId xmlns:a16="http://schemas.microsoft.com/office/drawing/2014/main" id="{8B1B7349-650B-4103-A212-4191D0133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14442" y="3712847"/>
          <a:ext cx="1769897" cy="3424552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oneCellAnchor>
  <xdr:oneCellAnchor>
    <xdr:from>
      <xdr:col>24</xdr:col>
      <xdr:colOff>211667</xdr:colOff>
      <xdr:row>7</xdr:row>
      <xdr:rowOff>44452</xdr:rowOff>
    </xdr:from>
    <xdr:ext cx="3386666" cy="2165770"/>
    <xdr:pic>
      <xdr:nvPicPr>
        <xdr:cNvPr id="23" name="28 Imagen">
          <a:extLst>
            <a:ext uri="{FF2B5EF4-FFF2-40B4-BE49-F238E27FC236}">
              <a16:creationId xmlns:a16="http://schemas.microsoft.com/office/drawing/2014/main" id="{D5B598A4-C657-4960-870C-B09F63D550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99667" y="1577977"/>
          <a:ext cx="3386666" cy="216577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oneCellAnchor>
  <xdr:oneCellAnchor>
    <xdr:from>
      <xdr:col>16</xdr:col>
      <xdr:colOff>104775</xdr:colOff>
      <xdr:row>0</xdr:row>
      <xdr:rowOff>104775</xdr:rowOff>
    </xdr:from>
    <xdr:ext cx="2638425" cy="2198308"/>
    <xdr:pic>
      <xdr:nvPicPr>
        <xdr:cNvPr id="24" name="29 Imagen">
          <a:extLst>
            <a:ext uri="{FF2B5EF4-FFF2-40B4-BE49-F238E27FC236}">
              <a16:creationId xmlns:a16="http://schemas.microsoft.com/office/drawing/2014/main" id="{C507945E-6092-4415-9403-DCADDEF9CB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96775" y="104775"/>
          <a:ext cx="2638425" cy="2198308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oneCellAnchor>
  <xdr:oneCellAnchor>
    <xdr:from>
      <xdr:col>16</xdr:col>
      <xdr:colOff>74083</xdr:colOff>
      <xdr:row>24</xdr:row>
      <xdr:rowOff>137583</xdr:rowOff>
    </xdr:from>
    <xdr:ext cx="2847974" cy="2143336"/>
    <xdr:pic>
      <xdr:nvPicPr>
        <xdr:cNvPr id="25" name="30 Imagen">
          <a:extLst>
            <a:ext uri="{FF2B5EF4-FFF2-40B4-BE49-F238E27FC236}">
              <a16:creationId xmlns:a16="http://schemas.microsoft.com/office/drawing/2014/main" id="{34FE6578-0D88-464D-9D40-8E96FE213E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266083" y="4909608"/>
          <a:ext cx="2847974" cy="2143336"/>
        </a:xfrm>
        <a:prstGeom prst="rect">
          <a:avLst/>
        </a:prstGeom>
        <a:ln>
          <a:noFill/>
        </a:ln>
        <a:effectLst>
          <a:softEdge rad="112500"/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20</xdr:col>
      <xdr:colOff>114300</xdr:colOff>
      <xdr:row>43</xdr:row>
      <xdr:rowOff>76202</xdr:rowOff>
    </xdr:from>
    <xdr:ext cx="2847974" cy="2147146"/>
    <xdr:pic>
      <xdr:nvPicPr>
        <xdr:cNvPr id="28" name="34 Imagen">
          <a:extLst>
            <a:ext uri="{FF2B5EF4-FFF2-40B4-BE49-F238E27FC236}">
              <a16:creationId xmlns:a16="http://schemas.microsoft.com/office/drawing/2014/main" id="{B51FE48F-04B2-44CA-A31E-33960D492A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354300" y="8477252"/>
          <a:ext cx="2847974" cy="2147146"/>
        </a:xfrm>
        <a:prstGeom prst="rect">
          <a:avLst/>
        </a:prstGeom>
        <a:ln>
          <a:noFill/>
        </a:ln>
        <a:effectLst>
          <a:softEdge rad="112500"/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24</xdr:col>
      <xdr:colOff>209550</xdr:colOff>
      <xdr:row>55</xdr:row>
      <xdr:rowOff>104775</xdr:rowOff>
    </xdr:from>
    <xdr:ext cx="3429000" cy="3035300"/>
    <xdr:pic>
      <xdr:nvPicPr>
        <xdr:cNvPr id="29" name="35 Imagen">
          <a:extLst>
            <a:ext uri="{FF2B5EF4-FFF2-40B4-BE49-F238E27FC236}">
              <a16:creationId xmlns:a16="http://schemas.microsoft.com/office/drawing/2014/main" id="{8EEB1CC9-F595-4045-9C4E-4F6E52DD1F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8497550" y="10791825"/>
          <a:ext cx="3429000" cy="3035300"/>
        </a:xfrm>
        <a:prstGeom prst="rect">
          <a:avLst/>
        </a:prstGeom>
        <a:ln>
          <a:noFill/>
        </a:ln>
        <a:effectLst>
          <a:softEdge rad="112500"/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20</xdr:col>
      <xdr:colOff>351943</xdr:colOff>
      <xdr:row>55</xdr:row>
      <xdr:rowOff>57152</xdr:rowOff>
    </xdr:from>
    <xdr:ext cx="2293890" cy="3114676"/>
    <xdr:pic>
      <xdr:nvPicPr>
        <xdr:cNvPr id="30" name="36 Imagen">
          <a:extLst>
            <a:ext uri="{FF2B5EF4-FFF2-40B4-BE49-F238E27FC236}">
              <a16:creationId xmlns:a16="http://schemas.microsoft.com/office/drawing/2014/main" id="{87338F23-853F-4F19-A933-74C0C0ED43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91943" y="10744202"/>
          <a:ext cx="2293890" cy="3114676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oneCellAnchor>
  <xdr:oneCellAnchor>
    <xdr:from>
      <xdr:col>29</xdr:col>
      <xdr:colOff>201074</xdr:colOff>
      <xdr:row>36</xdr:row>
      <xdr:rowOff>84668</xdr:rowOff>
    </xdr:from>
    <xdr:ext cx="1905952" cy="3272155"/>
    <xdr:pic>
      <xdr:nvPicPr>
        <xdr:cNvPr id="31" name="37 Imagen">
          <a:extLst>
            <a:ext uri="{FF2B5EF4-FFF2-40B4-BE49-F238E27FC236}">
              <a16:creationId xmlns:a16="http://schemas.microsoft.com/office/drawing/2014/main" id="{B5141A54-A892-4D66-B766-C26189079F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99074" y="7142693"/>
          <a:ext cx="1905952" cy="3272155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oneCellAnchor>
  <xdr:oneCellAnchor>
    <xdr:from>
      <xdr:col>29</xdr:col>
      <xdr:colOff>316442</xdr:colOff>
      <xdr:row>54</xdr:row>
      <xdr:rowOff>83822</xdr:rowOff>
    </xdr:from>
    <xdr:ext cx="1769897" cy="3424552"/>
    <xdr:pic>
      <xdr:nvPicPr>
        <xdr:cNvPr id="32" name="38 Imagen">
          <a:extLst>
            <a:ext uri="{FF2B5EF4-FFF2-40B4-BE49-F238E27FC236}">
              <a16:creationId xmlns:a16="http://schemas.microsoft.com/office/drawing/2014/main" id="{0B0F895C-7C22-4ECF-87A1-301588A0F8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14442" y="10580372"/>
          <a:ext cx="1769897" cy="3424552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oneCellAnchor>
  <xdr:oneCellAnchor>
    <xdr:from>
      <xdr:col>24</xdr:col>
      <xdr:colOff>211667</xdr:colOff>
      <xdr:row>43</xdr:row>
      <xdr:rowOff>44452</xdr:rowOff>
    </xdr:from>
    <xdr:ext cx="3386666" cy="2165770"/>
    <xdr:pic>
      <xdr:nvPicPr>
        <xdr:cNvPr id="33" name="39 Imagen">
          <a:extLst>
            <a:ext uri="{FF2B5EF4-FFF2-40B4-BE49-F238E27FC236}">
              <a16:creationId xmlns:a16="http://schemas.microsoft.com/office/drawing/2014/main" id="{F71FF4FF-6540-424D-9266-4D78B548D3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99667" y="8445502"/>
          <a:ext cx="3386666" cy="216577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oneCellAnchor>
  <xdr:oneCellAnchor>
    <xdr:from>
      <xdr:col>16</xdr:col>
      <xdr:colOff>104775</xdr:colOff>
      <xdr:row>36</xdr:row>
      <xdr:rowOff>104775</xdr:rowOff>
    </xdr:from>
    <xdr:ext cx="2638425" cy="2207833"/>
    <xdr:pic>
      <xdr:nvPicPr>
        <xdr:cNvPr id="34" name="40 Imagen">
          <a:extLst>
            <a:ext uri="{FF2B5EF4-FFF2-40B4-BE49-F238E27FC236}">
              <a16:creationId xmlns:a16="http://schemas.microsoft.com/office/drawing/2014/main" id="{8865AECA-C05C-4871-9306-1AC1411858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96775" y="7162800"/>
          <a:ext cx="2638425" cy="2207833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oneCellAnchor>
  <xdr:oneCellAnchor>
    <xdr:from>
      <xdr:col>16</xdr:col>
      <xdr:colOff>74083</xdr:colOff>
      <xdr:row>60</xdr:row>
      <xdr:rowOff>137583</xdr:rowOff>
    </xdr:from>
    <xdr:ext cx="2847974" cy="2143336"/>
    <xdr:pic>
      <xdr:nvPicPr>
        <xdr:cNvPr id="35" name="41 Imagen">
          <a:extLst>
            <a:ext uri="{FF2B5EF4-FFF2-40B4-BE49-F238E27FC236}">
              <a16:creationId xmlns:a16="http://schemas.microsoft.com/office/drawing/2014/main" id="{3808EC5F-7101-4824-BD23-53A006CAE7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266083" y="11777133"/>
          <a:ext cx="2847974" cy="2143336"/>
        </a:xfrm>
        <a:prstGeom prst="rect">
          <a:avLst/>
        </a:prstGeom>
        <a:ln>
          <a:noFill/>
        </a:ln>
        <a:effectLst>
          <a:softEdge rad="112500"/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0</xdr:col>
      <xdr:colOff>114300</xdr:colOff>
      <xdr:row>0</xdr:row>
      <xdr:rowOff>171450</xdr:rowOff>
    </xdr:from>
    <xdr:to>
      <xdr:col>3</xdr:col>
      <xdr:colOff>638175</xdr:colOff>
      <xdr:row>11</xdr:row>
      <xdr:rowOff>123825</xdr:rowOff>
    </xdr:to>
    <xdr:pic>
      <xdr:nvPicPr>
        <xdr:cNvPr id="38" name="5 Imagen">
          <a:extLst>
            <a:ext uri="{FF2B5EF4-FFF2-40B4-BE49-F238E27FC236}">
              <a16:creationId xmlns:a16="http://schemas.microsoft.com/office/drawing/2014/main" id="{8F54E9E3-51E9-4DEA-A0AE-5F32F92D16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171450"/>
          <a:ext cx="2809875" cy="2047875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 editAs="oneCell">
    <xdr:from>
      <xdr:col>13</xdr:col>
      <xdr:colOff>84301</xdr:colOff>
      <xdr:row>18</xdr:row>
      <xdr:rowOff>114299</xdr:rowOff>
    </xdr:from>
    <xdr:to>
      <xdr:col>15</xdr:col>
      <xdr:colOff>700658</xdr:colOff>
      <xdr:row>35</xdr:row>
      <xdr:rowOff>70484</xdr:rowOff>
    </xdr:to>
    <xdr:pic>
      <xdr:nvPicPr>
        <xdr:cNvPr id="39" name="7 Imagen">
          <a:extLst>
            <a:ext uri="{FF2B5EF4-FFF2-40B4-BE49-F238E27FC236}">
              <a16:creationId xmlns:a16="http://schemas.microsoft.com/office/drawing/2014/main" id="{C539CD6F-5EA8-4C2A-BD91-B87A228CEC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90301" y="3743324"/>
          <a:ext cx="2140357" cy="3194685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 editAs="oneCell">
    <xdr:from>
      <xdr:col>8</xdr:col>
      <xdr:colOff>123825</xdr:colOff>
      <xdr:row>7</xdr:row>
      <xdr:rowOff>81754</xdr:rowOff>
    </xdr:from>
    <xdr:to>
      <xdr:col>12</xdr:col>
      <xdr:colOff>628650</xdr:colOff>
      <xdr:row>18</xdr:row>
      <xdr:rowOff>95250</xdr:rowOff>
    </xdr:to>
    <xdr:pic>
      <xdr:nvPicPr>
        <xdr:cNvPr id="40" name="46 Imagen">
          <a:extLst>
            <a:ext uri="{FF2B5EF4-FFF2-40B4-BE49-F238E27FC236}">
              <a16:creationId xmlns:a16="http://schemas.microsoft.com/office/drawing/2014/main" id="{7ADD9B27-6F61-49E8-9C66-00D6F23623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19825" y="1615279"/>
          <a:ext cx="3552825" cy="2108996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oneCellAnchor>
    <xdr:from>
      <xdr:col>0</xdr:col>
      <xdr:colOff>219075</xdr:colOff>
      <xdr:row>24</xdr:row>
      <xdr:rowOff>76200</xdr:rowOff>
    </xdr:from>
    <xdr:ext cx="2571751" cy="2276953"/>
    <xdr:pic>
      <xdr:nvPicPr>
        <xdr:cNvPr id="41" name="48 Imagen">
          <a:extLst>
            <a:ext uri="{FF2B5EF4-FFF2-40B4-BE49-F238E27FC236}">
              <a16:creationId xmlns:a16="http://schemas.microsoft.com/office/drawing/2014/main" id="{8B42ED70-6091-483C-869E-357E88024A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19075" y="4848225"/>
          <a:ext cx="2571751" cy="2276953"/>
        </a:xfrm>
        <a:prstGeom prst="rect">
          <a:avLst/>
        </a:prstGeom>
        <a:ln>
          <a:noFill/>
        </a:ln>
        <a:effectLst>
          <a:softEdge rad="112500"/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114300</xdr:colOff>
      <xdr:row>43</xdr:row>
      <xdr:rowOff>76202</xdr:rowOff>
    </xdr:from>
    <xdr:ext cx="2847974" cy="2145029"/>
    <xdr:pic>
      <xdr:nvPicPr>
        <xdr:cNvPr id="42" name="49 Imagen">
          <a:extLst>
            <a:ext uri="{FF2B5EF4-FFF2-40B4-BE49-F238E27FC236}">
              <a16:creationId xmlns:a16="http://schemas.microsoft.com/office/drawing/2014/main" id="{C19F723F-482E-42CE-BB35-9CB443EC2B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162300" y="8477252"/>
          <a:ext cx="2847974" cy="2145029"/>
        </a:xfrm>
        <a:prstGeom prst="rect">
          <a:avLst/>
        </a:prstGeom>
        <a:ln>
          <a:noFill/>
        </a:ln>
        <a:effectLst>
          <a:softEdge rad="112500"/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351943</xdr:colOff>
      <xdr:row>55</xdr:row>
      <xdr:rowOff>57152</xdr:rowOff>
    </xdr:from>
    <xdr:ext cx="2293890" cy="3113617"/>
    <xdr:pic>
      <xdr:nvPicPr>
        <xdr:cNvPr id="43" name="50 Imagen">
          <a:extLst>
            <a:ext uri="{FF2B5EF4-FFF2-40B4-BE49-F238E27FC236}">
              <a16:creationId xmlns:a16="http://schemas.microsoft.com/office/drawing/2014/main" id="{ECB1FFBD-6050-4CDE-AABE-D6527C420D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99943" y="10744202"/>
          <a:ext cx="2293890" cy="3113617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oneCellAnchor>
  <xdr:oneCellAnchor>
    <xdr:from>
      <xdr:col>13</xdr:col>
      <xdr:colOff>201074</xdr:colOff>
      <xdr:row>36</xdr:row>
      <xdr:rowOff>84668</xdr:rowOff>
    </xdr:from>
    <xdr:ext cx="1905952" cy="3270038"/>
    <xdr:pic>
      <xdr:nvPicPr>
        <xdr:cNvPr id="44" name="51 Imagen">
          <a:extLst>
            <a:ext uri="{FF2B5EF4-FFF2-40B4-BE49-F238E27FC236}">
              <a16:creationId xmlns:a16="http://schemas.microsoft.com/office/drawing/2014/main" id="{95F5D985-8C2B-499D-B087-C2C51CE939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07074" y="7142693"/>
          <a:ext cx="1905952" cy="3270038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oneCellAnchor>
  <xdr:oneCellAnchor>
    <xdr:from>
      <xdr:col>8</xdr:col>
      <xdr:colOff>211667</xdr:colOff>
      <xdr:row>43</xdr:row>
      <xdr:rowOff>44452</xdr:rowOff>
    </xdr:from>
    <xdr:ext cx="3386666" cy="2163653"/>
    <xdr:pic>
      <xdr:nvPicPr>
        <xdr:cNvPr id="45" name="52 Imagen">
          <a:extLst>
            <a:ext uri="{FF2B5EF4-FFF2-40B4-BE49-F238E27FC236}">
              <a16:creationId xmlns:a16="http://schemas.microsoft.com/office/drawing/2014/main" id="{DA4A6091-5FF8-468E-B1AF-EA3A468BC6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07667" y="8445502"/>
          <a:ext cx="3386666" cy="2163653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oneCellAnchor>
  <xdr:oneCellAnchor>
    <xdr:from>
      <xdr:col>0</xdr:col>
      <xdr:colOff>114300</xdr:colOff>
      <xdr:row>36</xdr:row>
      <xdr:rowOff>171450</xdr:rowOff>
    </xdr:from>
    <xdr:ext cx="2809875" cy="2078355"/>
    <xdr:pic>
      <xdr:nvPicPr>
        <xdr:cNvPr id="48" name="55 Imagen">
          <a:extLst>
            <a:ext uri="{FF2B5EF4-FFF2-40B4-BE49-F238E27FC236}">
              <a16:creationId xmlns:a16="http://schemas.microsoft.com/office/drawing/2014/main" id="{31FC9CF5-97A0-4B7F-9B27-F1C94C2DE2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7229475"/>
          <a:ext cx="2809875" cy="2078355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oneCellAnchor>
  <xdr:oneCellAnchor>
    <xdr:from>
      <xdr:col>13</xdr:col>
      <xdr:colOff>84301</xdr:colOff>
      <xdr:row>54</xdr:row>
      <xdr:rowOff>114299</xdr:rowOff>
    </xdr:from>
    <xdr:ext cx="2140357" cy="3356610"/>
    <xdr:pic>
      <xdr:nvPicPr>
        <xdr:cNvPr id="49" name="56 Imagen">
          <a:extLst>
            <a:ext uri="{FF2B5EF4-FFF2-40B4-BE49-F238E27FC236}">
              <a16:creationId xmlns:a16="http://schemas.microsoft.com/office/drawing/2014/main" id="{B500FF0A-1963-4490-A3AB-6500DE5E81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90301" y="10610849"/>
          <a:ext cx="2140357" cy="335661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oneCellAnchor>
  <xdr:oneCellAnchor>
    <xdr:from>
      <xdr:col>8</xdr:col>
      <xdr:colOff>161925</xdr:colOff>
      <xdr:row>55</xdr:row>
      <xdr:rowOff>138904</xdr:rowOff>
    </xdr:from>
    <xdr:ext cx="3552825" cy="3051971"/>
    <xdr:pic>
      <xdr:nvPicPr>
        <xdr:cNvPr id="50" name="57 Imagen">
          <a:extLst>
            <a:ext uri="{FF2B5EF4-FFF2-40B4-BE49-F238E27FC236}">
              <a16:creationId xmlns:a16="http://schemas.microsoft.com/office/drawing/2014/main" id="{FB03C944-8CA8-48C4-8D26-37C361F638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57925" y="10825954"/>
          <a:ext cx="3552825" cy="3051971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oneCellAnchor>
  <xdr:oneCellAnchor>
    <xdr:from>
      <xdr:col>0</xdr:col>
      <xdr:colOff>219075</xdr:colOff>
      <xdr:row>60</xdr:row>
      <xdr:rowOff>76200</xdr:rowOff>
    </xdr:from>
    <xdr:ext cx="2571751" cy="2276953"/>
    <xdr:pic>
      <xdr:nvPicPr>
        <xdr:cNvPr id="51" name="59 Imagen">
          <a:extLst>
            <a:ext uri="{FF2B5EF4-FFF2-40B4-BE49-F238E27FC236}">
              <a16:creationId xmlns:a16="http://schemas.microsoft.com/office/drawing/2014/main" id="{62EB4CEC-4D68-4E35-9DF6-CB973FF99C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19075" y="11715750"/>
          <a:ext cx="2571751" cy="2276953"/>
        </a:xfrm>
        <a:prstGeom prst="rect">
          <a:avLst/>
        </a:prstGeom>
        <a:ln>
          <a:noFill/>
        </a:ln>
        <a:effectLst>
          <a:softEdge rad="112500"/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20</xdr:col>
      <xdr:colOff>114300</xdr:colOff>
      <xdr:row>7</xdr:row>
      <xdr:rowOff>76202</xdr:rowOff>
    </xdr:from>
    <xdr:ext cx="2847974" cy="2145029"/>
    <xdr:pic>
      <xdr:nvPicPr>
        <xdr:cNvPr id="52" name="60 Imagen">
          <a:extLst>
            <a:ext uri="{FF2B5EF4-FFF2-40B4-BE49-F238E27FC236}">
              <a16:creationId xmlns:a16="http://schemas.microsoft.com/office/drawing/2014/main" id="{206F3FB8-957C-42EF-8860-4749E34B1C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354300" y="1609727"/>
          <a:ext cx="2847974" cy="2145029"/>
        </a:xfrm>
        <a:prstGeom prst="rect">
          <a:avLst/>
        </a:prstGeom>
        <a:ln>
          <a:noFill/>
        </a:ln>
        <a:effectLst>
          <a:softEdge rad="112500"/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20</xdr:col>
      <xdr:colOff>351943</xdr:colOff>
      <xdr:row>19</xdr:row>
      <xdr:rowOff>57152</xdr:rowOff>
    </xdr:from>
    <xdr:ext cx="2293890" cy="3113617"/>
    <xdr:pic>
      <xdr:nvPicPr>
        <xdr:cNvPr id="53" name="61 Imagen">
          <a:extLst>
            <a:ext uri="{FF2B5EF4-FFF2-40B4-BE49-F238E27FC236}">
              <a16:creationId xmlns:a16="http://schemas.microsoft.com/office/drawing/2014/main" id="{2AC0B3EF-81AA-45A1-BD28-4713BB8462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91943" y="3876677"/>
          <a:ext cx="2293890" cy="3113617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oneCellAnchor>
  <xdr:oneCellAnchor>
    <xdr:from>
      <xdr:col>29</xdr:col>
      <xdr:colOff>201074</xdr:colOff>
      <xdr:row>0</xdr:row>
      <xdr:rowOff>84668</xdr:rowOff>
    </xdr:from>
    <xdr:ext cx="1905952" cy="3262418"/>
    <xdr:pic>
      <xdr:nvPicPr>
        <xdr:cNvPr id="54" name="62 Imagen">
          <a:extLst>
            <a:ext uri="{FF2B5EF4-FFF2-40B4-BE49-F238E27FC236}">
              <a16:creationId xmlns:a16="http://schemas.microsoft.com/office/drawing/2014/main" id="{51ADFB02-D8F8-476D-934D-F95879A7C5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99074" y="84668"/>
          <a:ext cx="1905952" cy="3262418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oneCellAnchor>
  <xdr:oneCellAnchor>
    <xdr:from>
      <xdr:col>24</xdr:col>
      <xdr:colOff>211667</xdr:colOff>
      <xdr:row>7</xdr:row>
      <xdr:rowOff>44452</xdr:rowOff>
    </xdr:from>
    <xdr:ext cx="3386666" cy="2163653"/>
    <xdr:pic>
      <xdr:nvPicPr>
        <xdr:cNvPr id="55" name="63 Imagen">
          <a:extLst>
            <a:ext uri="{FF2B5EF4-FFF2-40B4-BE49-F238E27FC236}">
              <a16:creationId xmlns:a16="http://schemas.microsoft.com/office/drawing/2014/main" id="{2A37A455-9296-4429-98BE-4F176EA56C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99667" y="1577977"/>
          <a:ext cx="3386666" cy="2163653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oneCellAnchor>
  <xdr:oneCellAnchor>
    <xdr:from>
      <xdr:col>16</xdr:col>
      <xdr:colOff>114300</xdr:colOff>
      <xdr:row>0</xdr:row>
      <xdr:rowOff>171450</xdr:rowOff>
    </xdr:from>
    <xdr:ext cx="2809875" cy="2070735"/>
    <xdr:pic>
      <xdr:nvPicPr>
        <xdr:cNvPr id="58" name="66 Imagen">
          <a:extLst>
            <a:ext uri="{FF2B5EF4-FFF2-40B4-BE49-F238E27FC236}">
              <a16:creationId xmlns:a16="http://schemas.microsoft.com/office/drawing/2014/main" id="{F3DF991A-B720-4424-A8AC-F4079B0F4E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06300" y="171450"/>
          <a:ext cx="2809875" cy="2070735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oneCellAnchor>
  <xdr:oneCellAnchor>
    <xdr:from>
      <xdr:col>29</xdr:col>
      <xdr:colOff>84301</xdr:colOff>
      <xdr:row>18</xdr:row>
      <xdr:rowOff>114299</xdr:rowOff>
    </xdr:from>
    <xdr:ext cx="2140357" cy="3356610"/>
    <xdr:pic>
      <xdr:nvPicPr>
        <xdr:cNvPr id="59" name="67 Imagen">
          <a:extLst>
            <a:ext uri="{FF2B5EF4-FFF2-40B4-BE49-F238E27FC236}">
              <a16:creationId xmlns:a16="http://schemas.microsoft.com/office/drawing/2014/main" id="{AB668486-C1E5-4BB1-B5E8-63C8627396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182301" y="3743324"/>
          <a:ext cx="2140357" cy="335661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oneCellAnchor>
  <xdr:oneCellAnchor>
    <xdr:from>
      <xdr:col>24</xdr:col>
      <xdr:colOff>161925</xdr:colOff>
      <xdr:row>19</xdr:row>
      <xdr:rowOff>138904</xdr:rowOff>
    </xdr:from>
    <xdr:ext cx="3552825" cy="3051971"/>
    <xdr:pic>
      <xdr:nvPicPr>
        <xdr:cNvPr id="60" name="68 Imagen">
          <a:extLst>
            <a:ext uri="{FF2B5EF4-FFF2-40B4-BE49-F238E27FC236}">
              <a16:creationId xmlns:a16="http://schemas.microsoft.com/office/drawing/2014/main" id="{FDDFD513-8461-4305-8172-F5D4381DE1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49925" y="3958429"/>
          <a:ext cx="3552825" cy="3051971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oneCellAnchor>
  <xdr:oneCellAnchor>
    <xdr:from>
      <xdr:col>16</xdr:col>
      <xdr:colOff>219075</xdr:colOff>
      <xdr:row>24</xdr:row>
      <xdr:rowOff>76200</xdr:rowOff>
    </xdr:from>
    <xdr:ext cx="2571751" cy="2276953"/>
    <xdr:pic>
      <xdr:nvPicPr>
        <xdr:cNvPr id="61" name="70 Imagen">
          <a:extLst>
            <a:ext uri="{FF2B5EF4-FFF2-40B4-BE49-F238E27FC236}">
              <a16:creationId xmlns:a16="http://schemas.microsoft.com/office/drawing/2014/main" id="{6C31C9F4-253D-4FBD-A0C1-1550712288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411075" y="4848225"/>
          <a:ext cx="2571751" cy="2276953"/>
        </a:xfrm>
        <a:prstGeom prst="rect">
          <a:avLst/>
        </a:prstGeom>
        <a:ln>
          <a:noFill/>
        </a:ln>
        <a:effectLst>
          <a:softEdge rad="112500"/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20</xdr:col>
      <xdr:colOff>114300</xdr:colOff>
      <xdr:row>43</xdr:row>
      <xdr:rowOff>76202</xdr:rowOff>
    </xdr:from>
    <xdr:ext cx="2847974" cy="2145029"/>
    <xdr:pic>
      <xdr:nvPicPr>
        <xdr:cNvPr id="62" name="71 Imagen">
          <a:extLst>
            <a:ext uri="{FF2B5EF4-FFF2-40B4-BE49-F238E27FC236}">
              <a16:creationId xmlns:a16="http://schemas.microsoft.com/office/drawing/2014/main" id="{191DBA88-58EF-4F84-A1B1-201A4A7D24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354300" y="8477252"/>
          <a:ext cx="2847974" cy="2145029"/>
        </a:xfrm>
        <a:prstGeom prst="rect">
          <a:avLst/>
        </a:prstGeom>
        <a:ln>
          <a:noFill/>
        </a:ln>
        <a:effectLst>
          <a:softEdge rad="112500"/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20</xdr:col>
      <xdr:colOff>351943</xdr:colOff>
      <xdr:row>55</xdr:row>
      <xdr:rowOff>57152</xdr:rowOff>
    </xdr:from>
    <xdr:ext cx="2293890" cy="3113617"/>
    <xdr:pic>
      <xdr:nvPicPr>
        <xdr:cNvPr id="63" name="72 Imagen">
          <a:extLst>
            <a:ext uri="{FF2B5EF4-FFF2-40B4-BE49-F238E27FC236}">
              <a16:creationId xmlns:a16="http://schemas.microsoft.com/office/drawing/2014/main" id="{CFE33877-BAFE-414C-ACB3-686C7E6743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91943" y="10744202"/>
          <a:ext cx="2293890" cy="3113617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oneCellAnchor>
  <xdr:oneCellAnchor>
    <xdr:from>
      <xdr:col>29</xdr:col>
      <xdr:colOff>201074</xdr:colOff>
      <xdr:row>36</xdr:row>
      <xdr:rowOff>84668</xdr:rowOff>
    </xdr:from>
    <xdr:ext cx="1905952" cy="3270038"/>
    <xdr:pic>
      <xdr:nvPicPr>
        <xdr:cNvPr id="64" name="73 Imagen">
          <a:extLst>
            <a:ext uri="{FF2B5EF4-FFF2-40B4-BE49-F238E27FC236}">
              <a16:creationId xmlns:a16="http://schemas.microsoft.com/office/drawing/2014/main" id="{EB375AD3-775B-4865-AA0D-1290E3F0EA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99074" y="7142693"/>
          <a:ext cx="1905952" cy="3270038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oneCellAnchor>
  <xdr:oneCellAnchor>
    <xdr:from>
      <xdr:col>24</xdr:col>
      <xdr:colOff>211667</xdr:colOff>
      <xdr:row>43</xdr:row>
      <xdr:rowOff>44452</xdr:rowOff>
    </xdr:from>
    <xdr:ext cx="3386666" cy="2163653"/>
    <xdr:pic>
      <xdr:nvPicPr>
        <xdr:cNvPr id="65" name="74 Imagen">
          <a:extLst>
            <a:ext uri="{FF2B5EF4-FFF2-40B4-BE49-F238E27FC236}">
              <a16:creationId xmlns:a16="http://schemas.microsoft.com/office/drawing/2014/main" id="{426F52F5-BFD1-4BE0-A2D0-EAAAD43353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99667" y="8445502"/>
          <a:ext cx="3386666" cy="2163653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oneCellAnchor>
  <xdr:oneCellAnchor>
    <xdr:from>
      <xdr:col>16</xdr:col>
      <xdr:colOff>114300</xdr:colOff>
      <xdr:row>36</xdr:row>
      <xdr:rowOff>171450</xdr:rowOff>
    </xdr:from>
    <xdr:ext cx="2809875" cy="2078355"/>
    <xdr:pic>
      <xdr:nvPicPr>
        <xdr:cNvPr id="68" name="77 Imagen">
          <a:extLst>
            <a:ext uri="{FF2B5EF4-FFF2-40B4-BE49-F238E27FC236}">
              <a16:creationId xmlns:a16="http://schemas.microsoft.com/office/drawing/2014/main" id="{2E26FEF6-DE3A-4D29-856D-EF7BD311C6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06300" y="7229475"/>
          <a:ext cx="2809875" cy="2078355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oneCellAnchor>
  <xdr:oneCellAnchor>
    <xdr:from>
      <xdr:col>29</xdr:col>
      <xdr:colOff>84301</xdr:colOff>
      <xdr:row>54</xdr:row>
      <xdr:rowOff>114299</xdr:rowOff>
    </xdr:from>
    <xdr:ext cx="2140357" cy="3356610"/>
    <xdr:pic>
      <xdr:nvPicPr>
        <xdr:cNvPr id="69" name="78 Imagen">
          <a:extLst>
            <a:ext uri="{FF2B5EF4-FFF2-40B4-BE49-F238E27FC236}">
              <a16:creationId xmlns:a16="http://schemas.microsoft.com/office/drawing/2014/main" id="{F7F3E8CF-9F11-473C-8BC0-A4ACDDD4D8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182301" y="10610849"/>
          <a:ext cx="2140357" cy="335661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oneCellAnchor>
  <xdr:oneCellAnchor>
    <xdr:from>
      <xdr:col>24</xdr:col>
      <xdr:colOff>161925</xdr:colOff>
      <xdr:row>55</xdr:row>
      <xdr:rowOff>138904</xdr:rowOff>
    </xdr:from>
    <xdr:ext cx="3552825" cy="3051971"/>
    <xdr:pic>
      <xdr:nvPicPr>
        <xdr:cNvPr id="70" name="79 Imagen">
          <a:extLst>
            <a:ext uri="{FF2B5EF4-FFF2-40B4-BE49-F238E27FC236}">
              <a16:creationId xmlns:a16="http://schemas.microsoft.com/office/drawing/2014/main" id="{FE9E8ECA-F6FC-4957-9B84-9CA2A5E527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49925" y="10825954"/>
          <a:ext cx="3552825" cy="3051971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oneCellAnchor>
  <xdr:oneCellAnchor>
    <xdr:from>
      <xdr:col>16</xdr:col>
      <xdr:colOff>219075</xdr:colOff>
      <xdr:row>60</xdr:row>
      <xdr:rowOff>76200</xdr:rowOff>
    </xdr:from>
    <xdr:ext cx="2571751" cy="2276953"/>
    <xdr:pic>
      <xdr:nvPicPr>
        <xdr:cNvPr id="71" name="81 Imagen">
          <a:extLst>
            <a:ext uri="{FF2B5EF4-FFF2-40B4-BE49-F238E27FC236}">
              <a16:creationId xmlns:a16="http://schemas.microsoft.com/office/drawing/2014/main" id="{E8C5305E-D4A3-4134-9F55-40B6416B6C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411075" y="11715750"/>
          <a:ext cx="2571751" cy="2276953"/>
        </a:xfrm>
        <a:prstGeom prst="rect">
          <a:avLst/>
        </a:prstGeom>
        <a:ln>
          <a:noFill/>
        </a:ln>
        <a:effectLst>
          <a:softEdge rad="112500"/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20</xdr:col>
      <xdr:colOff>114300</xdr:colOff>
      <xdr:row>7</xdr:row>
      <xdr:rowOff>76202</xdr:rowOff>
    </xdr:from>
    <xdr:ext cx="2847974" cy="2145029"/>
    <xdr:pic>
      <xdr:nvPicPr>
        <xdr:cNvPr id="72" name="82 Imagen">
          <a:extLst>
            <a:ext uri="{FF2B5EF4-FFF2-40B4-BE49-F238E27FC236}">
              <a16:creationId xmlns:a16="http://schemas.microsoft.com/office/drawing/2014/main" id="{03E8086E-A7B5-45DC-B662-B450AA9A8E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354300" y="1609727"/>
          <a:ext cx="2847974" cy="2145029"/>
        </a:xfrm>
        <a:prstGeom prst="rect">
          <a:avLst/>
        </a:prstGeom>
        <a:ln>
          <a:noFill/>
        </a:ln>
        <a:effectLst>
          <a:softEdge rad="112500"/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20</xdr:col>
      <xdr:colOff>351943</xdr:colOff>
      <xdr:row>19</xdr:row>
      <xdr:rowOff>57152</xdr:rowOff>
    </xdr:from>
    <xdr:ext cx="2293890" cy="3113617"/>
    <xdr:pic>
      <xdr:nvPicPr>
        <xdr:cNvPr id="73" name="83 Imagen">
          <a:extLst>
            <a:ext uri="{FF2B5EF4-FFF2-40B4-BE49-F238E27FC236}">
              <a16:creationId xmlns:a16="http://schemas.microsoft.com/office/drawing/2014/main" id="{0E970C5C-52B6-453A-B0C2-6F8FF2BD5D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91943" y="3876677"/>
          <a:ext cx="2293890" cy="3113617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oneCellAnchor>
  <xdr:oneCellAnchor>
    <xdr:from>
      <xdr:col>29</xdr:col>
      <xdr:colOff>201074</xdr:colOff>
      <xdr:row>0</xdr:row>
      <xdr:rowOff>84668</xdr:rowOff>
    </xdr:from>
    <xdr:ext cx="1905952" cy="3262418"/>
    <xdr:pic>
      <xdr:nvPicPr>
        <xdr:cNvPr id="74" name="84 Imagen">
          <a:extLst>
            <a:ext uri="{FF2B5EF4-FFF2-40B4-BE49-F238E27FC236}">
              <a16:creationId xmlns:a16="http://schemas.microsoft.com/office/drawing/2014/main" id="{3ADD4E3C-F818-4DB3-B28D-96E6B8F14C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99074" y="84668"/>
          <a:ext cx="1905952" cy="3262418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oneCellAnchor>
  <xdr:oneCellAnchor>
    <xdr:from>
      <xdr:col>24</xdr:col>
      <xdr:colOff>125941</xdr:colOff>
      <xdr:row>19</xdr:row>
      <xdr:rowOff>111127</xdr:rowOff>
    </xdr:from>
    <xdr:ext cx="3522133" cy="3051173"/>
    <xdr:pic>
      <xdr:nvPicPr>
        <xdr:cNvPr id="75" name="85 Imagen">
          <a:extLst>
            <a:ext uri="{FF2B5EF4-FFF2-40B4-BE49-F238E27FC236}">
              <a16:creationId xmlns:a16="http://schemas.microsoft.com/office/drawing/2014/main" id="{5EFE7747-35A2-4F59-B4AB-9811D413EB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13941" y="3930652"/>
          <a:ext cx="3522133" cy="3051173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oneCellAnchor>
  <xdr:oneCellAnchor>
    <xdr:from>
      <xdr:col>16</xdr:col>
      <xdr:colOff>114300</xdr:colOff>
      <xdr:row>0</xdr:row>
      <xdr:rowOff>171450</xdr:rowOff>
    </xdr:from>
    <xdr:ext cx="2809875" cy="2070735"/>
    <xdr:pic>
      <xdr:nvPicPr>
        <xdr:cNvPr id="78" name="88 Imagen">
          <a:extLst>
            <a:ext uri="{FF2B5EF4-FFF2-40B4-BE49-F238E27FC236}">
              <a16:creationId xmlns:a16="http://schemas.microsoft.com/office/drawing/2014/main" id="{59198167-29D9-4AED-B459-F9973392B6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06300" y="171450"/>
          <a:ext cx="2809875" cy="2070735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oneCellAnchor>
  <xdr:oneCellAnchor>
    <xdr:from>
      <xdr:col>29</xdr:col>
      <xdr:colOff>84301</xdr:colOff>
      <xdr:row>18</xdr:row>
      <xdr:rowOff>114299</xdr:rowOff>
    </xdr:from>
    <xdr:ext cx="2140357" cy="3356610"/>
    <xdr:pic>
      <xdr:nvPicPr>
        <xdr:cNvPr id="79" name="89 Imagen">
          <a:extLst>
            <a:ext uri="{FF2B5EF4-FFF2-40B4-BE49-F238E27FC236}">
              <a16:creationId xmlns:a16="http://schemas.microsoft.com/office/drawing/2014/main" id="{BFF900F1-28DE-463A-8FF7-5B4A7C1573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182301" y="3743324"/>
          <a:ext cx="2140357" cy="335661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oneCellAnchor>
  <xdr:oneCellAnchor>
    <xdr:from>
      <xdr:col>24</xdr:col>
      <xdr:colOff>123825</xdr:colOff>
      <xdr:row>7</xdr:row>
      <xdr:rowOff>81754</xdr:rowOff>
    </xdr:from>
    <xdr:ext cx="3552825" cy="2215676"/>
    <xdr:pic>
      <xdr:nvPicPr>
        <xdr:cNvPr id="80" name="90 Imagen">
          <a:extLst>
            <a:ext uri="{FF2B5EF4-FFF2-40B4-BE49-F238E27FC236}">
              <a16:creationId xmlns:a16="http://schemas.microsoft.com/office/drawing/2014/main" id="{DA8C6C0A-B0A6-4447-BCA4-92648847D5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11825" y="1615279"/>
          <a:ext cx="3552825" cy="2215676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oneCellAnchor>
  <xdr:oneCellAnchor>
    <xdr:from>
      <xdr:col>16</xdr:col>
      <xdr:colOff>219075</xdr:colOff>
      <xdr:row>24</xdr:row>
      <xdr:rowOff>76200</xdr:rowOff>
    </xdr:from>
    <xdr:ext cx="2571751" cy="2276953"/>
    <xdr:pic>
      <xdr:nvPicPr>
        <xdr:cNvPr id="81" name="92 Imagen">
          <a:extLst>
            <a:ext uri="{FF2B5EF4-FFF2-40B4-BE49-F238E27FC236}">
              <a16:creationId xmlns:a16="http://schemas.microsoft.com/office/drawing/2014/main" id="{6BBF6E30-8B83-408C-9775-877918C223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411075" y="4848225"/>
          <a:ext cx="2571751" cy="2276953"/>
        </a:xfrm>
        <a:prstGeom prst="rect">
          <a:avLst/>
        </a:prstGeom>
        <a:ln>
          <a:noFill/>
        </a:ln>
        <a:effectLst>
          <a:softEdge rad="112500"/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114300</xdr:colOff>
      <xdr:row>43</xdr:row>
      <xdr:rowOff>76202</xdr:rowOff>
    </xdr:from>
    <xdr:ext cx="2847974" cy="2145029"/>
    <xdr:pic>
      <xdr:nvPicPr>
        <xdr:cNvPr id="82" name="93 Imagen">
          <a:extLst>
            <a:ext uri="{FF2B5EF4-FFF2-40B4-BE49-F238E27FC236}">
              <a16:creationId xmlns:a16="http://schemas.microsoft.com/office/drawing/2014/main" id="{4262DF3D-66F4-4ED5-BB5A-0EE48A46AE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162300" y="8477252"/>
          <a:ext cx="2847974" cy="2145029"/>
        </a:xfrm>
        <a:prstGeom prst="rect">
          <a:avLst/>
        </a:prstGeom>
        <a:ln>
          <a:noFill/>
        </a:ln>
        <a:effectLst>
          <a:softEdge rad="112500"/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351943</xdr:colOff>
      <xdr:row>55</xdr:row>
      <xdr:rowOff>57152</xdr:rowOff>
    </xdr:from>
    <xdr:ext cx="2293890" cy="3113617"/>
    <xdr:pic>
      <xdr:nvPicPr>
        <xdr:cNvPr id="83" name="94 Imagen">
          <a:extLst>
            <a:ext uri="{FF2B5EF4-FFF2-40B4-BE49-F238E27FC236}">
              <a16:creationId xmlns:a16="http://schemas.microsoft.com/office/drawing/2014/main" id="{089E12BE-C998-4241-A918-DA73CF0B7A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99943" y="10744202"/>
          <a:ext cx="2293890" cy="3113617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oneCellAnchor>
  <xdr:oneCellAnchor>
    <xdr:from>
      <xdr:col>13</xdr:col>
      <xdr:colOff>201074</xdr:colOff>
      <xdr:row>36</xdr:row>
      <xdr:rowOff>84668</xdr:rowOff>
    </xdr:from>
    <xdr:ext cx="1905952" cy="3270038"/>
    <xdr:pic>
      <xdr:nvPicPr>
        <xdr:cNvPr id="84" name="95 Imagen">
          <a:extLst>
            <a:ext uri="{FF2B5EF4-FFF2-40B4-BE49-F238E27FC236}">
              <a16:creationId xmlns:a16="http://schemas.microsoft.com/office/drawing/2014/main" id="{8B8124D6-6859-4488-95B1-2B82CF6C2E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07074" y="7142693"/>
          <a:ext cx="1905952" cy="3270038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oneCellAnchor>
  <xdr:oneCellAnchor>
    <xdr:from>
      <xdr:col>8</xdr:col>
      <xdr:colOff>125941</xdr:colOff>
      <xdr:row>55</xdr:row>
      <xdr:rowOff>111127</xdr:rowOff>
    </xdr:from>
    <xdr:ext cx="3522133" cy="3051173"/>
    <xdr:pic>
      <xdr:nvPicPr>
        <xdr:cNvPr id="85" name="96 Imagen">
          <a:extLst>
            <a:ext uri="{FF2B5EF4-FFF2-40B4-BE49-F238E27FC236}">
              <a16:creationId xmlns:a16="http://schemas.microsoft.com/office/drawing/2014/main" id="{B64551E1-0592-431F-8EDF-FF1432F5F0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21941" y="10798177"/>
          <a:ext cx="3522133" cy="3051173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oneCellAnchor>
  <xdr:oneCellAnchor>
    <xdr:from>
      <xdr:col>0</xdr:col>
      <xdr:colOff>114300</xdr:colOff>
      <xdr:row>36</xdr:row>
      <xdr:rowOff>171450</xdr:rowOff>
    </xdr:from>
    <xdr:ext cx="2809875" cy="2078355"/>
    <xdr:pic>
      <xdr:nvPicPr>
        <xdr:cNvPr id="88" name="99 Imagen">
          <a:extLst>
            <a:ext uri="{FF2B5EF4-FFF2-40B4-BE49-F238E27FC236}">
              <a16:creationId xmlns:a16="http://schemas.microsoft.com/office/drawing/2014/main" id="{F5809584-7A4C-41E3-B7B3-E9A907F1F2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7229475"/>
          <a:ext cx="2809875" cy="2078355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oneCellAnchor>
  <xdr:oneCellAnchor>
    <xdr:from>
      <xdr:col>13</xdr:col>
      <xdr:colOff>84301</xdr:colOff>
      <xdr:row>54</xdr:row>
      <xdr:rowOff>114299</xdr:rowOff>
    </xdr:from>
    <xdr:ext cx="2140357" cy="3356610"/>
    <xdr:pic>
      <xdr:nvPicPr>
        <xdr:cNvPr id="89" name="100 Imagen">
          <a:extLst>
            <a:ext uri="{FF2B5EF4-FFF2-40B4-BE49-F238E27FC236}">
              <a16:creationId xmlns:a16="http://schemas.microsoft.com/office/drawing/2014/main" id="{61264B0E-2BB7-4513-AE16-F83B3105DF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90301" y="10610849"/>
          <a:ext cx="2140357" cy="335661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oneCellAnchor>
  <xdr:oneCellAnchor>
    <xdr:from>
      <xdr:col>8</xdr:col>
      <xdr:colOff>123825</xdr:colOff>
      <xdr:row>43</xdr:row>
      <xdr:rowOff>81754</xdr:rowOff>
    </xdr:from>
    <xdr:ext cx="3552825" cy="2215676"/>
    <xdr:pic>
      <xdr:nvPicPr>
        <xdr:cNvPr id="90" name="101 Imagen">
          <a:extLst>
            <a:ext uri="{FF2B5EF4-FFF2-40B4-BE49-F238E27FC236}">
              <a16:creationId xmlns:a16="http://schemas.microsoft.com/office/drawing/2014/main" id="{D66548C6-6EEE-4567-BB3F-FABC8FFFE7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19825" y="8482804"/>
          <a:ext cx="3552825" cy="2215676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oneCellAnchor>
  <xdr:oneCellAnchor>
    <xdr:from>
      <xdr:col>0</xdr:col>
      <xdr:colOff>219075</xdr:colOff>
      <xdr:row>60</xdr:row>
      <xdr:rowOff>76200</xdr:rowOff>
    </xdr:from>
    <xdr:ext cx="2571751" cy="2276953"/>
    <xdr:pic>
      <xdr:nvPicPr>
        <xdr:cNvPr id="91" name="103 Imagen">
          <a:extLst>
            <a:ext uri="{FF2B5EF4-FFF2-40B4-BE49-F238E27FC236}">
              <a16:creationId xmlns:a16="http://schemas.microsoft.com/office/drawing/2014/main" id="{5D8ACE64-D8A1-4E9D-984D-23BD905ED9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19075" y="11715750"/>
          <a:ext cx="2571751" cy="2276953"/>
        </a:xfrm>
        <a:prstGeom prst="rect">
          <a:avLst/>
        </a:prstGeom>
        <a:ln>
          <a:noFill/>
        </a:ln>
        <a:effectLst>
          <a:softEdge rad="112500"/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20</xdr:col>
      <xdr:colOff>114300</xdr:colOff>
      <xdr:row>43</xdr:row>
      <xdr:rowOff>76202</xdr:rowOff>
    </xdr:from>
    <xdr:ext cx="2847974" cy="2145029"/>
    <xdr:pic>
      <xdr:nvPicPr>
        <xdr:cNvPr id="92" name="104 Imagen">
          <a:extLst>
            <a:ext uri="{FF2B5EF4-FFF2-40B4-BE49-F238E27FC236}">
              <a16:creationId xmlns:a16="http://schemas.microsoft.com/office/drawing/2014/main" id="{FB6AB115-BD63-469D-AEBE-21C9CF208A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354300" y="8477252"/>
          <a:ext cx="2847974" cy="2145029"/>
        </a:xfrm>
        <a:prstGeom prst="rect">
          <a:avLst/>
        </a:prstGeom>
        <a:ln>
          <a:noFill/>
        </a:ln>
        <a:effectLst>
          <a:softEdge rad="112500"/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20</xdr:col>
      <xdr:colOff>351943</xdr:colOff>
      <xdr:row>55</xdr:row>
      <xdr:rowOff>57152</xdr:rowOff>
    </xdr:from>
    <xdr:ext cx="2293890" cy="3113617"/>
    <xdr:pic>
      <xdr:nvPicPr>
        <xdr:cNvPr id="93" name="105 Imagen">
          <a:extLst>
            <a:ext uri="{FF2B5EF4-FFF2-40B4-BE49-F238E27FC236}">
              <a16:creationId xmlns:a16="http://schemas.microsoft.com/office/drawing/2014/main" id="{EAA4E829-E195-4C3D-B7FC-BCEE29EED9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91943" y="10744202"/>
          <a:ext cx="2293890" cy="3113617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oneCellAnchor>
  <xdr:oneCellAnchor>
    <xdr:from>
      <xdr:col>29</xdr:col>
      <xdr:colOff>201074</xdr:colOff>
      <xdr:row>36</xdr:row>
      <xdr:rowOff>84668</xdr:rowOff>
    </xdr:from>
    <xdr:ext cx="1905952" cy="3270038"/>
    <xdr:pic>
      <xdr:nvPicPr>
        <xdr:cNvPr id="94" name="106 Imagen">
          <a:extLst>
            <a:ext uri="{FF2B5EF4-FFF2-40B4-BE49-F238E27FC236}">
              <a16:creationId xmlns:a16="http://schemas.microsoft.com/office/drawing/2014/main" id="{4CB4CC38-B339-4303-AF17-2BA761B6DD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99074" y="7142693"/>
          <a:ext cx="1905952" cy="3270038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oneCellAnchor>
  <xdr:oneCellAnchor>
    <xdr:from>
      <xdr:col>24</xdr:col>
      <xdr:colOff>125941</xdr:colOff>
      <xdr:row>55</xdr:row>
      <xdr:rowOff>111127</xdr:rowOff>
    </xdr:from>
    <xdr:ext cx="3522133" cy="3051173"/>
    <xdr:pic>
      <xdr:nvPicPr>
        <xdr:cNvPr id="95" name="107 Imagen">
          <a:extLst>
            <a:ext uri="{FF2B5EF4-FFF2-40B4-BE49-F238E27FC236}">
              <a16:creationId xmlns:a16="http://schemas.microsoft.com/office/drawing/2014/main" id="{8540EDD3-5E8C-4C42-B925-B6E93FD90F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13941" y="10798177"/>
          <a:ext cx="3522133" cy="3051173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oneCellAnchor>
  <xdr:oneCellAnchor>
    <xdr:from>
      <xdr:col>16</xdr:col>
      <xdr:colOff>114300</xdr:colOff>
      <xdr:row>36</xdr:row>
      <xdr:rowOff>171450</xdr:rowOff>
    </xdr:from>
    <xdr:ext cx="2809875" cy="2078355"/>
    <xdr:pic>
      <xdr:nvPicPr>
        <xdr:cNvPr id="98" name="110 Imagen">
          <a:extLst>
            <a:ext uri="{FF2B5EF4-FFF2-40B4-BE49-F238E27FC236}">
              <a16:creationId xmlns:a16="http://schemas.microsoft.com/office/drawing/2014/main" id="{E5C60944-6070-4719-B336-22009507B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06300" y="7229475"/>
          <a:ext cx="2809875" cy="2078355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oneCellAnchor>
  <xdr:oneCellAnchor>
    <xdr:from>
      <xdr:col>29</xdr:col>
      <xdr:colOff>84301</xdr:colOff>
      <xdr:row>54</xdr:row>
      <xdr:rowOff>114299</xdr:rowOff>
    </xdr:from>
    <xdr:ext cx="2140357" cy="3356610"/>
    <xdr:pic>
      <xdr:nvPicPr>
        <xdr:cNvPr id="99" name="111 Imagen">
          <a:extLst>
            <a:ext uri="{FF2B5EF4-FFF2-40B4-BE49-F238E27FC236}">
              <a16:creationId xmlns:a16="http://schemas.microsoft.com/office/drawing/2014/main" id="{6B270D7C-7143-422B-A18D-B1B5AEB03B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182301" y="10610849"/>
          <a:ext cx="2140357" cy="335661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oneCellAnchor>
  <xdr:oneCellAnchor>
    <xdr:from>
      <xdr:col>24</xdr:col>
      <xdr:colOff>123825</xdr:colOff>
      <xdr:row>43</xdr:row>
      <xdr:rowOff>81754</xdr:rowOff>
    </xdr:from>
    <xdr:ext cx="3552825" cy="2215676"/>
    <xdr:pic>
      <xdr:nvPicPr>
        <xdr:cNvPr id="100" name="112 Imagen">
          <a:extLst>
            <a:ext uri="{FF2B5EF4-FFF2-40B4-BE49-F238E27FC236}">
              <a16:creationId xmlns:a16="http://schemas.microsoft.com/office/drawing/2014/main" id="{D3A78119-D295-4C61-90C3-A73E08F370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11825" y="8482804"/>
          <a:ext cx="3552825" cy="2215676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oneCellAnchor>
  <xdr:oneCellAnchor>
    <xdr:from>
      <xdr:col>16</xdr:col>
      <xdr:colOff>219075</xdr:colOff>
      <xdr:row>60</xdr:row>
      <xdr:rowOff>76200</xdr:rowOff>
    </xdr:from>
    <xdr:ext cx="2571751" cy="2276953"/>
    <xdr:pic>
      <xdr:nvPicPr>
        <xdr:cNvPr id="101" name="114 Imagen">
          <a:extLst>
            <a:ext uri="{FF2B5EF4-FFF2-40B4-BE49-F238E27FC236}">
              <a16:creationId xmlns:a16="http://schemas.microsoft.com/office/drawing/2014/main" id="{358706EB-6AEA-4F0F-BAF0-98A67E19EC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411075" y="11715750"/>
          <a:ext cx="2571751" cy="2276953"/>
        </a:xfrm>
        <a:prstGeom prst="rect">
          <a:avLst/>
        </a:prstGeom>
        <a:ln>
          <a:noFill/>
        </a:ln>
        <a:effectLst>
          <a:softEdge rad="112500"/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0</xdr:col>
      <xdr:colOff>108239</xdr:colOff>
      <xdr:row>12</xdr:row>
      <xdr:rowOff>95251</xdr:rowOff>
    </xdr:from>
    <xdr:to>
      <xdr:col>3</xdr:col>
      <xdr:colOff>609600</xdr:colOff>
      <xdr:row>23</xdr:row>
      <xdr:rowOff>57151</xdr:rowOff>
    </xdr:to>
    <xdr:pic>
      <xdr:nvPicPr>
        <xdr:cNvPr id="102" name="115 Imagen" descr="Resultado de imagen para investigaciÃ³n">
          <a:extLst>
            <a:ext uri="{FF2B5EF4-FFF2-40B4-BE49-F238E27FC236}">
              <a16:creationId xmlns:a16="http://schemas.microsoft.com/office/drawing/2014/main" id="{4813639F-1789-4D5E-9A19-64F7BF197D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8239" y="2581276"/>
          <a:ext cx="2787361" cy="2057400"/>
        </a:xfrm>
        <a:prstGeom prst="rect">
          <a:avLst/>
        </a:prstGeom>
        <a:ln>
          <a:noFill/>
        </a:ln>
        <a:effectLst>
          <a:softEdge rad="112500"/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114300</xdr:colOff>
      <xdr:row>12</xdr:row>
      <xdr:rowOff>95250</xdr:rowOff>
    </xdr:from>
    <xdr:to>
      <xdr:col>19</xdr:col>
      <xdr:colOff>615661</xdr:colOff>
      <xdr:row>23</xdr:row>
      <xdr:rowOff>57150</xdr:rowOff>
    </xdr:to>
    <xdr:pic>
      <xdr:nvPicPr>
        <xdr:cNvPr id="103" name="116 Imagen" descr="Resultado de imagen para investigaciÃ³n">
          <a:extLst>
            <a:ext uri="{FF2B5EF4-FFF2-40B4-BE49-F238E27FC236}">
              <a16:creationId xmlns:a16="http://schemas.microsoft.com/office/drawing/2014/main" id="{C979506C-41EF-4304-8810-9CEF2BED8E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306300" y="2581275"/>
          <a:ext cx="2787361" cy="2057400"/>
        </a:xfrm>
        <a:prstGeom prst="rect">
          <a:avLst/>
        </a:prstGeom>
        <a:ln>
          <a:noFill/>
        </a:ln>
        <a:effectLst>
          <a:softEdge rad="112500"/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85725</xdr:colOff>
      <xdr:row>48</xdr:row>
      <xdr:rowOff>114300</xdr:rowOff>
    </xdr:from>
    <xdr:to>
      <xdr:col>19</xdr:col>
      <xdr:colOff>587086</xdr:colOff>
      <xdr:row>59</xdr:row>
      <xdr:rowOff>76200</xdr:rowOff>
    </xdr:to>
    <xdr:pic>
      <xdr:nvPicPr>
        <xdr:cNvPr id="104" name="117 Imagen" descr="Resultado de imagen para investigaciÃ³n">
          <a:extLst>
            <a:ext uri="{FF2B5EF4-FFF2-40B4-BE49-F238E27FC236}">
              <a16:creationId xmlns:a16="http://schemas.microsoft.com/office/drawing/2014/main" id="{8A401B81-D654-4370-9426-D0127642D4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277725" y="9467850"/>
          <a:ext cx="2787361" cy="2057400"/>
        </a:xfrm>
        <a:prstGeom prst="rect">
          <a:avLst/>
        </a:prstGeom>
        <a:ln>
          <a:noFill/>
        </a:ln>
        <a:effectLst>
          <a:softEdge rad="112500"/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104775</xdr:colOff>
      <xdr:row>48</xdr:row>
      <xdr:rowOff>133350</xdr:rowOff>
    </xdr:from>
    <xdr:to>
      <xdr:col>3</xdr:col>
      <xdr:colOff>606136</xdr:colOff>
      <xdr:row>59</xdr:row>
      <xdr:rowOff>95250</xdr:rowOff>
    </xdr:to>
    <xdr:pic>
      <xdr:nvPicPr>
        <xdr:cNvPr id="105" name="118 Imagen" descr="Resultado de imagen para investigaciÃ³n">
          <a:extLst>
            <a:ext uri="{FF2B5EF4-FFF2-40B4-BE49-F238E27FC236}">
              <a16:creationId xmlns:a16="http://schemas.microsoft.com/office/drawing/2014/main" id="{E5D7E404-1C5A-441E-B607-0FAA937A47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4775" y="9486900"/>
          <a:ext cx="2787361" cy="2057400"/>
        </a:xfrm>
        <a:prstGeom prst="rect">
          <a:avLst/>
        </a:prstGeom>
        <a:ln>
          <a:noFill/>
        </a:ln>
        <a:effectLst>
          <a:softEdge rad="112500"/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105305</xdr:colOff>
      <xdr:row>4</xdr:row>
      <xdr:rowOff>77263</xdr:rowOff>
    </xdr:from>
    <xdr:to>
      <xdr:col>5</xdr:col>
      <xdr:colOff>560388</xdr:colOff>
      <xdr:row>6</xdr:row>
      <xdr:rowOff>76200</xdr:rowOff>
    </xdr:to>
    <xdr:sp macro="" textlink="">
      <xdr:nvSpPr>
        <xdr:cNvPr id="106" name="113 Rectángulo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C92346AA-ADAC-4A4E-BC00-3DF61B2E9D9B}"/>
            </a:ext>
          </a:extLst>
        </xdr:cNvPr>
        <xdr:cNvSpPr/>
      </xdr:nvSpPr>
      <xdr:spPr>
        <a:xfrm>
          <a:off x="3153305" y="839263"/>
          <a:ext cx="1217083" cy="379937"/>
        </a:xfrm>
        <a:prstGeom prst="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" sz="1100" b="1"/>
            <a:t>Misión y Visión</a:t>
          </a:r>
        </a:p>
      </xdr:txBody>
    </xdr:sp>
    <xdr:clientData/>
  </xdr:twoCellAnchor>
  <xdr:twoCellAnchor>
    <xdr:from>
      <xdr:col>11</xdr:col>
      <xdr:colOff>238655</xdr:colOff>
      <xdr:row>2</xdr:row>
      <xdr:rowOff>1062</xdr:rowOff>
    </xdr:from>
    <xdr:to>
      <xdr:col>12</xdr:col>
      <xdr:colOff>693738</xdr:colOff>
      <xdr:row>4</xdr:row>
      <xdr:rowOff>114299</xdr:rowOff>
    </xdr:to>
    <xdr:sp macro="" textlink="">
      <xdr:nvSpPr>
        <xdr:cNvPr id="107" name="119 Rectángulo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02AB4BD4-CCAC-4AED-A8CB-32D18D2C748C}"/>
            </a:ext>
          </a:extLst>
        </xdr:cNvPr>
        <xdr:cNvSpPr/>
      </xdr:nvSpPr>
      <xdr:spPr>
        <a:xfrm>
          <a:off x="8620655" y="382062"/>
          <a:ext cx="1217083" cy="494237"/>
        </a:xfrm>
        <a:prstGeom prst="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" sz="1100" b="1"/>
            <a:t>Áreas</a:t>
          </a:r>
          <a:r>
            <a:rPr lang="es-ES" sz="1100" b="1" baseline="0"/>
            <a:t> Estratégicas</a:t>
          </a:r>
          <a:endParaRPr lang="es-ES" sz="1100" b="1"/>
        </a:p>
      </xdr:txBody>
    </xdr:sp>
    <xdr:clientData/>
  </xdr:twoCellAnchor>
  <xdr:twoCellAnchor editAs="oneCell">
    <xdr:from>
      <xdr:col>29</xdr:col>
      <xdr:colOff>119582</xdr:colOff>
      <xdr:row>0</xdr:row>
      <xdr:rowOff>0</xdr:rowOff>
    </xdr:from>
    <xdr:to>
      <xdr:col>31</xdr:col>
      <xdr:colOff>501534</xdr:colOff>
      <xdr:row>16</xdr:row>
      <xdr:rowOff>134408</xdr:rowOff>
    </xdr:to>
    <xdr:pic>
      <xdr:nvPicPr>
        <xdr:cNvPr id="121" name="4 Imagen">
          <a:extLst>
            <a:ext uri="{FF2B5EF4-FFF2-40B4-BE49-F238E27FC236}">
              <a16:creationId xmlns:a16="http://schemas.microsoft.com/office/drawing/2014/main" id="{3FAA9114-C4FA-4E24-B823-73D3DCFB9B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17582" y="0"/>
          <a:ext cx="1905952" cy="3201458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20</xdr:col>
      <xdr:colOff>38100</xdr:colOff>
      <xdr:row>0</xdr:row>
      <xdr:rowOff>116420</xdr:rowOff>
    </xdr:from>
    <xdr:to>
      <xdr:col>21</xdr:col>
      <xdr:colOff>493183</xdr:colOff>
      <xdr:row>3</xdr:row>
      <xdr:rowOff>21170</xdr:rowOff>
    </xdr:to>
    <xdr:sp macro="" textlink="">
      <xdr:nvSpPr>
        <xdr:cNvPr id="122" name="10 Rectángulo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59ABA824-A3F6-4CC6-BF8C-096829997235}"/>
            </a:ext>
          </a:extLst>
        </xdr:cNvPr>
        <xdr:cNvSpPr/>
      </xdr:nvSpPr>
      <xdr:spPr>
        <a:xfrm>
          <a:off x="15278100" y="116420"/>
          <a:ext cx="1217083" cy="476250"/>
        </a:xfrm>
        <a:prstGeom prst="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" sz="1100" b="1"/>
            <a:t>FODA Institucional</a:t>
          </a:r>
        </a:p>
      </xdr:txBody>
    </xdr:sp>
    <xdr:clientData/>
  </xdr:twoCellAnchor>
  <xdr:twoCellAnchor>
    <xdr:from>
      <xdr:col>20</xdr:col>
      <xdr:colOff>23813</xdr:colOff>
      <xdr:row>3</xdr:row>
      <xdr:rowOff>183095</xdr:rowOff>
    </xdr:from>
    <xdr:to>
      <xdr:col>21</xdr:col>
      <xdr:colOff>478896</xdr:colOff>
      <xdr:row>5</xdr:row>
      <xdr:rowOff>182032</xdr:rowOff>
    </xdr:to>
    <xdr:sp macro="" textlink="">
      <xdr:nvSpPr>
        <xdr:cNvPr id="123" name="113 Rectángulo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28FE68BD-4206-4ED4-BE18-56135DDAC172}"/>
            </a:ext>
          </a:extLst>
        </xdr:cNvPr>
        <xdr:cNvSpPr/>
      </xdr:nvSpPr>
      <xdr:spPr>
        <a:xfrm>
          <a:off x="15263813" y="754595"/>
          <a:ext cx="1217083" cy="379937"/>
        </a:xfrm>
        <a:prstGeom prst="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" sz="1100" b="1"/>
            <a:t>Misión y Visión</a:t>
          </a:r>
        </a:p>
      </xdr:txBody>
    </xdr:sp>
    <xdr:clientData/>
  </xdr:twoCellAnchor>
  <xdr:twoCellAnchor>
    <xdr:from>
      <xdr:col>27</xdr:col>
      <xdr:colOff>252413</xdr:colOff>
      <xdr:row>1</xdr:row>
      <xdr:rowOff>106894</xdr:rowOff>
    </xdr:from>
    <xdr:to>
      <xdr:col>28</xdr:col>
      <xdr:colOff>707496</xdr:colOff>
      <xdr:row>4</xdr:row>
      <xdr:rowOff>29631</xdr:rowOff>
    </xdr:to>
    <xdr:sp macro="" textlink="">
      <xdr:nvSpPr>
        <xdr:cNvPr id="124" name="119 Rectángulo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280D592D-82BC-4DB4-A634-1FD44E8D2A61}"/>
            </a:ext>
          </a:extLst>
        </xdr:cNvPr>
        <xdr:cNvSpPr/>
      </xdr:nvSpPr>
      <xdr:spPr>
        <a:xfrm>
          <a:off x="20826413" y="297394"/>
          <a:ext cx="1217083" cy="494237"/>
        </a:xfrm>
        <a:prstGeom prst="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" sz="1100" b="1"/>
            <a:t>Áreas</a:t>
          </a:r>
          <a:r>
            <a:rPr lang="es-ES" sz="1100" b="1" baseline="0"/>
            <a:t> Estratégicas</a:t>
          </a:r>
          <a:endParaRPr lang="es-ES" sz="1100" b="1"/>
        </a:p>
      </xdr:txBody>
    </xdr:sp>
    <xdr:clientData/>
  </xdr:twoCellAnchor>
  <xdr:twoCellAnchor editAs="oneCell">
    <xdr:from>
      <xdr:col>29</xdr:col>
      <xdr:colOff>138632</xdr:colOff>
      <xdr:row>36</xdr:row>
      <xdr:rowOff>38100</xdr:rowOff>
    </xdr:from>
    <xdr:to>
      <xdr:col>31</xdr:col>
      <xdr:colOff>520584</xdr:colOff>
      <xdr:row>52</xdr:row>
      <xdr:rowOff>172508</xdr:rowOff>
    </xdr:to>
    <xdr:pic>
      <xdr:nvPicPr>
        <xdr:cNvPr id="125" name="4 Imagen">
          <a:extLst>
            <a:ext uri="{FF2B5EF4-FFF2-40B4-BE49-F238E27FC236}">
              <a16:creationId xmlns:a16="http://schemas.microsoft.com/office/drawing/2014/main" id="{FC730B7F-AE35-4029-8606-3898F32B91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36632" y="6953250"/>
          <a:ext cx="1905952" cy="3201458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20</xdr:col>
      <xdr:colOff>57150</xdr:colOff>
      <xdr:row>36</xdr:row>
      <xdr:rowOff>154520</xdr:rowOff>
    </xdr:from>
    <xdr:to>
      <xdr:col>21</xdr:col>
      <xdr:colOff>485775</xdr:colOff>
      <xdr:row>39</xdr:row>
      <xdr:rowOff>59270</xdr:rowOff>
    </xdr:to>
    <xdr:sp macro="" textlink="">
      <xdr:nvSpPr>
        <xdr:cNvPr id="126" name="10 Rectángulo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29914176-5DF2-42A1-87EB-67ED5514F8A4}"/>
            </a:ext>
          </a:extLst>
        </xdr:cNvPr>
        <xdr:cNvSpPr/>
      </xdr:nvSpPr>
      <xdr:spPr>
        <a:xfrm>
          <a:off x="15297150" y="7069670"/>
          <a:ext cx="1190625" cy="476250"/>
        </a:xfrm>
        <a:prstGeom prst="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" sz="1100" b="1"/>
            <a:t>FODA Institucional</a:t>
          </a:r>
        </a:p>
      </xdr:txBody>
    </xdr:sp>
    <xdr:clientData/>
  </xdr:twoCellAnchor>
  <xdr:twoCellAnchor>
    <xdr:from>
      <xdr:col>20</xdr:col>
      <xdr:colOff>42863</xdr:colOff>
      <xdr:row>40</xdr:row>
      <xdr:rowOff>30695</xdr:rowOff>
    </xdr:from>
    <xdr:to>
      <xdr:col>21</xdr:col>
      <xdr:colOff>497946</xdr:colOff>
      <xdr:row>42</xdr:row>
      <xdr:rowOff>29632</xdr:rowOff>
    </xdr:to>
    <xdr:sp macro="" textlink="">
      <xdr:nvSpPr>
        <xdr:cNvPr id="127" name="113 Rectángulo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1BC215B0-0A19-450A-AF7A-F6CA5E98A73E}"/>
            </a:ext>
          </a:extLst>
        </xdr:cNvPr>
        <xdr:cNvSpPr/>
      </xdr:nvSpPr>
      <xdr:spPr>
        <a:xfrm>
          <a:off x="15282863" y="7707845"/>
          <a:ext cx="1217083" cy="379937"/>
        </a:xfrm>
        <a:prstGeom prst="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" sz="1100" b="1"/>
            <a:t>Misión y Visión</a:t>
          </a:r>
        </a:p>
      </xdr:txBody>
    </xdr:sp>
    <xdr:clientData/>
  </xdr:twoCellAnchor>
  <xdr:twoCellAnchor>
    <xdr:from>
      <xdr:col>27</xdr:col>
      <xdr:colOff>242888</xdr:colOff>
      <xdr:row>37</xdr:row>
      <xdr:rowOff>11644</xdr:rowOff>
    </xdr:from>
    <xdr:to>
      <xdr:col>28</xdr:col>
      <xdr:colOff>697971</xdr:colOff>
      <xdr:row>39</xdr:row>
      <xdr:rowOff>124881</xdr:rowOff>
    </xdr:to>
    <xdr:sp macro="" textlink="">
      <xdr:nvSpPr>
        <xdr:cNvPr id="128" name="119 Rectángulo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A9B9673E-D04B-46B4-B7DF-ABBFF2C85C67}"/>
            </a:ext>
          </a:extLst>
        </xdr:cNvPr>
        <xdr:cNvSpPr/>
      </xdr:nvSpPr>
      <xdr:spPr>
        <a:xfrm>
          <a:off x="20816888" y="7117294"/>
          <a:ext cx="1217083" cy="494237"/>
        </a:xfrm>
        <a:prstGeom prst="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" sz="1100" b="1"/>
            <a:t>Áreas</a:t>
          </a:r>
          <a:r>
            <a:rPr lang="es-ES" sz="1100" b="1" baseline="0"/>
            <a:t> Estratégicas</a:t>
          </a:r>
          <a:endParaRPr lang="es-ES" sz="1100" b="1"/>
        </a:p>
      </xdr:txBody>
    </xdr:sp>
    <xdr:clientData/>
  </xdr:twoCellAnchor>
  <xdr:twoCellAnchor editAs="oneCell">
    <xdr:from>
      <xdr:col>13</xdr:col>
      <xdr:colOff>119582</xdr:colOff>
      <xdr:row>36</xdr:row>
      <xdr:rowOff>0</xdr:rowOff>
    </xdr:from>
    <xdr:to>
      <xdr:col>15</xdr:col>
      <xdr:colOff>501534</xdr:colOff>
      <xdr:row>52</xdr:row>
      <xdr:rowOff>134408</xdr:rowOff>
    </xdr:to>
    <xdr:pic>
      <xdr:nvPicPr>
        <xdr:cNvPr id="129" name="4 Imagen">
          <a:extLst>
            <a:ext uri="{FF2B5EF4-FFF2-40B4-BE49-F238E27FC236}">
              <a16:creationId xmlns:a16="http://schemas.microsoft.com/office/drawing/2014/main" id="{B4747AC5-D2A0-4533-B0C4-6AE1150569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25582" y="6915150"/>
          <a:ext cx="1905952" cy="3201458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4</xdr:col>
      <xdr:colOff>57150</xdr:colOff>
      <xdr:row>36</xdr:row>
      <xdr:rowOff>116420</xdr:rowOff>
    </xdr:from>
    <xdr:to>
      <xdr:col>5</xdr:col>
      <xdr:colOff>512233</xdr:colOff>
      <xdr:row>39</xdr:row>
      <xdr:rowOff>21170</xdr:rowOff>
    </xdr:to>
    <xdr:sp macro="" textlink="">
      <xdr:nvSpPr>
        <xdr:cNvPr id="130" name="10 Rectángulo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AAEE3458-24B6-4B83-B3C5-903C83D0359C}"/>
            </a:ext>
          </a:extLst>
        </xdr:cNvPr>
        <xdr:cNvSpPr/>
      </xdr:nvSpPr>
      <xdr:spPr>
        <a:xfrm>
          <a:off x="3105150" y="7031570"/>
          <a:ext cx="1217083" cy="476250"/>
        </a:xfrm>
        <a:prstGeom prst="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" sz="1100" b="1"/>
            <a:t>FODA Institucional</a:t>
          </a:r>
        </a:p>
      </xdr:txBody>
    </xdr:sp>
    <xdr:clientData/>
  </xdr:twoCellAnchor>
  <xdr:twoCellAnchor>
    <xdr:from>
      <xdr:col>4</xdr:col>
      <xdr:colOff>52388</xdr:colOff>
      <xdr:row>39</xdr:row>
      <xdr:rowOff>183095</xdr:rowOff>
    </xdr:from>
    <xdr:to>
      <xdr:col>5</xdr:col>
      <xdr:colOff>507471</xdr:colOff>
      <xdr:row>41</xdr:row>
      <xdr:rowOff>182032</xdr:rowOff>
    </xdr:to>
    <xdr:sp macro="" textlink="">
      <xdr:nvSpPr>
        <xdr:cNvPr id="131" name="113 Rectángulo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CB48B2FC-361A-4EB4-BEB5-9E26EBD6EC0E}"/>
            </a:ext>
          </a:extLst>
        </xdr:cNvPr>
        <xdr:cNvSpPr/>
      </xdr:nvSpPr>
      <xdr:spPr>
        <a:xfrm>
          <a:off x="3100388" y="7669745"/>
          <a:ext cx="1217083" cy="379937"/>
        </a:xfrm>
        <a:prstGeom prst="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" sz="1100" b="1"/>
            <a:t>Misión y Visión</a:t>
          </a:r>
        </a:p>
      </xdr:txBody>
    </xdr:sp>
    <xdr:clientData/>
  </xdr:twoCellAnchor>
  <xdr:twoCellAnchor>
    <xdr:from>
      <xdr:col>11</xdr:col>
      <xdr:colOff>233363</xdr:colOff>
      <xdr:row>36</xdr:row>
      <xdr:rowOff>154519</xdr:rowOff>
    </xdr:from>
    <xdr:to>
      <xdr:col>12</xdr:col>
      <xdr:colOff>688446</xdr:colOff>
      <xdr:row>39</xdr:row>
      <xdr:rowOff>77256</xdr:rowOff>
    </xdr:to>
    <xdr:sp macro="" textlink="">
      <xdr:nvSpPr>
        <xdr:cNvPr id="132" name="119 Rectángulo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2C835E22-BE94-417E-9E51-D93B665F4FA1}"/>
            </a:ext>
          </a:extLst>
        </xdr:cNvPr>
        <xdr:cNvSpPr/>
      </xdr:nvSpPr>
      <xdr:spPr>
        <a:xfrm>
          <a:off x="8615363" y="7069669"/>
          <a:ext cx="1217083" cy="494237"/>
        </a:xfrm>
        <a:prstGeom prst="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" sz="1100" b="1"/>
            <a:t>Áreas</a:t>
          </a:r>
          <a:r>
            <a:rPr lang="es-ES" sz="1100" b="1" baseline="0"/>
            <a:t> Estratégicas</a:t>
          </a:r>
          <a:endParaRPr lang="es-ES" sz="1100" b="1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2506980</xdr:colOff>
          <xdr:row>1</xdr:row>
          <xdr:rowOff>83820</xdr:rowOff>
        </xdr:from>
        <xdr:to>
          <xdr:col>5</xdr:col>
          <xdr:colOff>647700</xdr:colOff>
          <xdr:row>3</xdr:row>
          <xdr:rowOff>0</xdr:rowOff>
        </xdr:to>
        <xdr:sp macro="" textlink="">
          <xdr:nvSpPr>
            <xdr:cNvPr id="7169" name="Drop Down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9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2590800</xdr:colOff>
      <xdr:row>0</xdr:row>
      <xdr:rowOff>95250</xdr:rowOff>
    </xdr:from>
    <xdr:to>
      <xdr:col>2</xdr:col>
      <xdr:colOff>1028700</xdr:colOff>
      <xdr:row>4</xdr:row>
      <xdr:rowOff>65943</xdr:rowOff>
    </xdr:to>
    <xdr:sp macro="" textlink="">
      <xdr:nvSpPr>
        <xdr:cNvPr id="2" name="Rectángulo: esquinas redondeada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92F6E28-B162-4BAF-A33B-E755FE2050F4}"/>
            </a:ext>
          </a:extLst>
        </xdr:cNvPr>
        <xdr:cNvSpPr/>
      </xdr:nvSpPr>
      <xdr:spPr>
        <a:xfrm>
          <a:off x="3352800" y="95250"/>
          <a:ext cx="1143000" cy="732693"/>
        </a:xfrm>
        <a:prstGeom prst="roundRect">
          <a:avLst/>
        </a:prstGeom>
        <a:solidFill>
          <a:schemeClr val="accent5">
            <a:lumMod val="50000"/>
          </a:schemeClr>
        </a:solidFill>
        <a:ln>
          <a:noFill/>
        </a:ln>
        <a:effectLst>
          <a:outerShdw blurRad="57785" dist="33020" dir="318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brightRoom" dir="t">
            <a:rot lat="0" lon="0" rev="600000"/>
          </a:lightRig>
        </a:scene3d>
        <a:sp3d prstMaterial="metal">
          <a:bevelT w="38100" h="57150"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 eaLnBrk="1" fontAlgn="auto" latinLnBrk="0" hangingPunct="1"/>
          <a:r>
            <a:rPr lang="es-CR" sz="16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Plan</a:t>
          </a:r>
          <a:r>
            <a:rPr lang="es-CR" sz="1600" b="1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de Acción</a:t>
          </a:r>
          <a:endParaRPr lang="es-CR" sz="1600" b="1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182563</xdr:colOff>
      <xdr:row>2</xdr:row>
      <xdr:rowOff>71438</xdr:rowOff>
    </xdr:from>
    <xdr:to>
      <xdr:col>8</xdr:col>
      <xdr:colOff>182563</xdr:colOff>
      <xdr:row>3</xdr:row>
      <xdr:rowOff>748568</xdr:rowOff>
    </xdr:to>
    <xdr:sp macro="" textlink="">
      <xdr:nvSpPr>
        <xdr:cNvPr id="2" name="Rectángulo: esquinas redondeada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47EDC77-2EB6-49A2-957B-ECBB4704B7E2}"/>
            </a:ext>
          </a:extLst>
        </xdr:cNvPr>
        <xdr:cNvSpPr/>
      </xdr:nvSpPr>
      <xdr:spPr>
        <a:xfrm>
          <a:off x="12136438" y="452438"/>
          <a:ext cx="1158875" cy="978755"/>
        </a:xfrm>
        <a:prstGeom prst="roundRect">
          <a:avLst/>
        </a:prstGeom>
        <a:solidFill>
          <a:schemeClr val="accent5">
            <a:lumMod val="50000"/>
          </a:schemeClr>
        </a:solidFill>
        <a:ln>
          <a:noFill/>
        </a:ln>
        <a:effectLst>
          <a:outerShdw blurRad="57785" dist="33020" dir="318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brightRoom" dir="t">
            <a:rot lat="0" lon="0" rev="600000"/>
          </a:lightRig>
        </a:scene3d>
        <a:sp3d prstMaterial="metal">
          <a:bevelT w="38100" h="57150"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 eaLnBrk="1" fontAlgn="auto" latinLnBrk="0" hangingPunct="1"/>
          <a:r>
            <a:rPr lang="es-CR" sz="16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Tablero de Control</a:t>
          </a:r>
        </a:p>
      </xdr:txBody>
    </xdr:sp>
    <xdr:clientData/>
  </xdr:twoCellAnchor>
  <xdr:twoCellAnchor>
    <xdr:from>
      <xdr:col>1</xdr:col>
      <xdr:colOff>7938</xdr:colOff>
      <xdr:row>0</xdr:row>
      <xdr:rowOff>63500</xdr:rowOff>
    </xdr:from>
    <xdr:to>
      <xdr:col>6</xdr:col>
      <xdr:colOff>1</xdr:colOff>
      <xdr:row>1</xdr:row>
      <xdr:rowOff>138234</xdr:rowOff>
    </xdr:to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4154E55D-9DE4-45C4-9573-F459FF1DFC1A}"/>
            </a:ext>
          </a:extLst>
        </xdr:cNvPr>
        <xdr:cNvSpPr/>
      </xdr:nvSpPr>
      <xdr:spPr>
        <a:xfrm>
          <a:off x="587376" y="63500"/>
          <a:ext cx="11366500" cy="265234"/>
        </a:xfrm>
        <a:prstGeom prst="rect">
          <a:avLst/>
        </a:prstGeom>
        <a:solidFill>
          <a:schemeClr val="accent5">
            <a:lumMod val="50000"/>
          </a:schemeClr>
        </a:solidFill>
        <a:ln>
          <a:noFill/>
        </a:ln>
        <a:effectLst>
          <a:outerShdw blurRad="57785" dist="33020" dir="318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brightRoom" dir="t">
            <a:rot lat="0" lon="0" rev="600000"/>
          </a:lightRig>
        </a:scene3d>
        <a:sp3d prstMaterial="metal">
          <a:bevelT w="38100" h="57150"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eaLnBrk="1" fontAlgn="auto" latinLnBrk="0" hangingPunct="1"/>
          <a:r>
            <a:rPr lang="es-CR" sz="18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Tecnologías de Diagnóstico de Laboratorio</a:t>
          </a:r>
          <a:endParaRPr lang="es-CR" sz="1800">
            <a:effectLst/>
          </a:endParaRPr>
        </a:p>
      </xdr:txBody>
    </xdr:sp>
    <xdr:clientData/>
  </xdr:twoCellAnchor>
  <xdr:twoCellAnchor>
    <xdr:from>
      <xdr:col>6</xdr:col>
      <xdr:colOff>230188</xdr:colOff>
      <xdr:row>4</xdr:row>
      <xdr:rowOff>71437</xdr:rowOff>
    </xdr:from>
    <xdr:to>
      <xdr:col>8</xdr:col>
      <xdr:colOff>178594</xdr:colOff>
      <xdr:row>4</xdr:row>
      <xdr:rowOff>428624</xdr:rowOff>
    </xdr:to>
    <xdr:sp macro="" textlink="">
      <xdr:nvSpPr>
        <xdr:cNvPr id="4" name="2 Rectángulo redondeado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1E09797-ED0B-4948-8A3C-BF23FC4297FD}"/>
            </a:ext>
          </a:extLst>
        </xdr:cNvPr>
        <xdr:cNvSpPr/>
      </xdr:nvSpPr>
      <xdr:spPr>
        <a:xfrm>
          <a:off x="12184063" y="1508125"/>
          <a:ext cx="1107281" cy="357187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" sz="1400" b="1"/>
            <a:t>Menú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2506980</xdr:colOff>
          <xdr:row>1</xdr:row>
          <xdr:rowOff>83820</xdr:rowOff>
        </xdr:from>
        <xdr:to>
          <xdr:col>5</xdr:col>
          <xdr:colOff>647700</xdr:colOff>
          <xdr:row>3</xdr:row>
          <xdr:rowOff>0</xdr:rowOff>
        </xdr:to>
        <xdr:sp macro="" textlink="">
          <xdr:nvSpPr>
            <xdr:cNvPr id="19457" name="Drop Down 1" hidden="1">
              <a:extLst>
                <a:ext uri="{63B3BB69-23CF-44E3-9099-C40C66FF867C}">
                  <a14:compatExt spid="_x0000_s19457"/>
                </a:ext>
                <a:ext uri="{FF2B5EF4-FFF2-40B4-BE49-F238E27FC236}">
                  <a16:creationId xmlns:a16="http://schemas.microsoft.com/office/drawing/2014/main" id="{00000000-0008-0000-0B00-000001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19</xdr:col>
      <xdr:colOff>142875</xdr:colOff>
      <xdr:row>3</xdr:row>
      <xdr:rowOff>180975</xdr:rowOff>
    </xdr:from>
    <xdr:to>
      <xdr:col>20</xdr:col>
      <xdr:colOff>523875</xdr:colOff>
      <xdr:row>6</xdr:row>
      <xdr:rowOff>151668</xdr:rowOff>
    </xdr:to>
    <xdr:sp macro="" textlink="">
      <xdr:nvSpPr>
        <xdr:cNvPr id="2" name="Rectángulo: esquinas redondeada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2EF1868-611B-4378-99C4-4248CAAEAC90}"/>
            </a:ext>
          </a:extLst>
        </xdr:cNvPr>
        <xdr:cNvSpPr/>
      </xdr:nvSpPr>
      <xdr:spPr>
        <a:xfrm>
          <a:off x="18154650" y="752475"/>
          <a:ext cx="1143000" cy="732693"/>
        </a:xfrm>
        <a:prstGeom prst="roundRect">
          <a:avLst/>
        </a:prstGeom>
        <a:solidFill>
          <a:schemeClr val="accent5">
            <a:lumMod val="50000"/>
          </a:schemeClr>
        </a:solidFill>
        <a:ln>
          <a:noFill/>
        </a:ln>
        <a:effectLst>
          <a:outerShdw blurRad="57785" dist="33020" dir="318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brightRoom" dir="t">
            <a:rot lat="0" lon="0" rev="600000"/>
          </a:lightRig>
        </a:scene3d>
        <a:sp3d prstMaterial="metal">
          <a:bevelT w="38100" h="57150"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 eaLnBrk="1" fontAlgn="auto" latinLnBrk="0" hangingPunct="1"/>
          <a:r>
            <a:rPr lang="es-CR" sz="16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Plan</a:t>
          </a:r>
          <a:r>
            <a:rPr lang="es-CR" sz="1600" b="1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de Acción</a:t>
          </a:r>
          <a:endParaRPr lang="es-CR" sz="1600" b="1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1</xdr:row>
      <xdr:rowOff>85725</xdr:rowOff>
    </xdr:from>
    <xdr:to>
      <xdr:col>2</xdr:col>
      <xdr:colOff>30956</xdr:colOff>
      <xdr:row>3</xdr:row>
      <xdr:rowOff>61912</xdr:rowOff>
    </xdr:to>
    <xdr:sp macro="" textlink="">
      <xdr:nvSpPr>
        <xdr:cNvPr id="2" name="2 Rectángulo redondead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956D49E-EB59-4261-9953-B61755842075}"/>
            </a:ext>
          </a:extLst>
        </xdr:cNvPr>
        <xdr:cNvSpPr/>
      </xdr:nvSpPr>
      <xdr:spPr>
        <a:xfrm>
          <a:off x="447675" y="276225"/>
          <a:ext cx="1107281" cy="357187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" sz="1400" b="1"/>
            <a:t>Menú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2</xdr:col>
      <xdr:colOff>345281</xdr:colOff>
      <xdr:row>3</xdr:row>
      <xdr:rowOff>166687</xdr:rowOff>
    </xdr:to>
    <xdr:sp macro="" textlink="">
      <xdr:nvSpPr>
        <xdr:cNvPr id="2" name="2 Rectángulo redondead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615AC60-0593-430E-85ED-7CE6374A59D8}"/>
            </a:ext>
          </a:extLst>
        </xdr:cNvPr>
        <xdr:cNvSpPr/>
      </xdr:nvSpPr>
      <xdr:spPr>
        <a:xfrm>
          <a:off x="1524000" y="381000"/>
          <a:ext cx="1107281" cy="357187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" sz="1400" b="1"/>
            <a:t>Menú</a:t>
          </a:r>
        </a:p>
      </xdr:txBody>
    </xdr:sp>
    <xdr:clientData/>
  </xdr:twoCellAnchor>
  <xdr:twoCellAnchor>
    <xdr:from>
      <xdr:col>2</xdr:col>
      <xdr:colOff>152400</xdr:colOff>
      <xdr:row>3</xdr:row>
      <xdr:rowOff>320232</xdr:rowOff>
    </xdr:from>
    <xdr:to>
      <xdr:col>11</xdr:col>
      <xdr:colOff>682883</xdr:colOff>
      <xdr:row>31</xdr:row>
      <xdr:rowOff>179059</xdr:rowOff>
    </xdr:to>
    <xdr:sp macro="" textlink="">
      <xdr:nvSpPr>
        <xdr:cNvPr id="3" name="3 Cinta perforada">
          <a:extLst>
            <a:ext uri="{FF2B5EF4-FFF2-40B4-BE49-F238E27FC236}">
              <a16:creationId xmlns:a16="http://schemas.microsoft.com/office/drawing/2014/main" id="{00000000-0008-0000-1F00-000003000000}"/>
            </a:ext>
          </a:extLst>
        </xdr:cNvPr>
        <xdr:cNvSpPr/>
      </xdr:nvSpPr>
      <xdr:spPr>
        <a:xfrm>
          <a:off x="1181100" y="891732"/>
          <a:ext cx="7388483" cy="5402377"/>
        </a:xfrm>
        <a:prstGeom prst="flowChartPunchedTape">
          <a:avLst/>
        </a:prstGeom>
        <a:solidFill>
          <a:schemeClr val="accent1">
            <a:lumMod val="75000"/>
          </a:schemeClr>
        </a:solidFill>
        <a:ln>
          <a:noFill/>
        </a:ln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s-ES"/>
          </a:defPPr>
          <a:lvl1pPr marL="0" indent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 rtl="1" eaLnBrk="1" fontAlgn="auto" latinLnBrk="0" hangingPunct="1"/>
          <a:r>
            <a:rPr lang="es-CR" sz="2400" b="1" kern="12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Contribuir a mejorar el estado de salud de la población a través de la generación y difusión del conocimiento e información estratégica para la toma de decisiones en salud pública fruto de la vigilancia especializada, epidemiológica basada en laboratorio y la vigilancia entomológica, la investigación, la enseñanza</a:t>
          </a:r>
          <a:r>
            <a:rPr lang="es-CR" sz="2400" b="1" kern="120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CR" sz="2400" b="1" kern="12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y la verificación del cumplimiento de la normativa en productos de interés sanitario.</a:t>
          </a:r>
          <a:endParaRPr lang="es-CR" sz="2400">
            <a:effectLst/>
          </a:endParaRPr>
        </a:p>
      </xdr:txBody>
    </xdr:sp>
    <xdr:clientData/>
  </xdr:twoCellAnchor>
  <xdr:twoCellAnchor>
    <xdr:from>
      <xdr:col>12</xdr:col>
      <xdr:colOff>561975</xdr:colOff>
      <xdr:row>4</xdr:row>
      <xdr:rowOff>38100</xdr:rowOff>
    </xdr:from>
    <xdr:to>
      <xdr:col>22</xdr:col>
      <xdr:colOff>342900</xdr:colOff>
      <xdr:row>31</xdr:row>
      <xdr:rowOff>114300</xdr:rowOff>
    </xdr:to>
    <xdr:sp macro="" textlink="">
      <xdr:nvSpPr>
        <xdr:cNvPr id="4" name="1 Cinta perforada">
          <a:extLst>
            <a:ext uri="{FF2B5EF4-FFF2-40B4-BE49-F238E27FC236}">
              <a16:creationId xmlns:a16="http://schemas.microsoft.com/office/drawing/2014/main" id="{00000000-0008-0000-2000-000003000000}"/>
            </a:ext>
          </a:extLst>
        </xdr:cNvPr>
        <xdr:cNvSpPr/>
      </xdr:nvSpPr>
      <xdr:spPr>
        <a:xfrm>
          <a:off x="9210675" y="1009650"/>
          <a:ext cx="7400925" cy="5219700"/>
        </a:xfrm>
        <a:prstGeom prst="flowChartPunchedTape">
          <a:avLst/>
        </a:prstGeom>
        <a:solidFill>
          <a:schemeClr val="accent1">
            <a:lumMod val="75000"/>
          </a:schemeClr>
        </a:solidFill>
        <a:ln>
          <a:noFill/>
        </a:ln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s-ES"/>
          </a:defPPr>
          <a:lvl1pPr marL="0" indent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marR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sz="1000"/>
          </a:pPr>
          <a:endParaRPr lang="es-CR" sz="2400" b="1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pPr algn="ctr" rtl="1" eaLnBrk="1" fontAlgn="auto" latinLnBrk="0" hangingPunct="1"/>
          <a:r>
            <a:rPr lang="es-CR" sz="2400" b="1" kern="12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Ser un instituto </a:t>
          </a:r>
          <a:r>
            <a:rPr lang="es-CR" sz="2400" b="1" kern="120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de salud pública </a:t>
          </a:r>
          <a:r>
            <a:rPr lang="es-CR" sz="2400" b="1" kern="12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de </a:t>
          </a:r>
          <a:r>
            <a:rPr lang="es-CR" sz="2400" b="1" kern="120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vanguardia y </a:t>
          </a:r>
          <a:r>
            <a:rPr lang="es-CR" sz="2400" b="1" kern="12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referencia nacional y regional en la generación y transferencia de conocimiento e información estratégica.</a:t>
          </a:r>
          <a:r>
            <a:rPr lang="es-CR" sz="2400" b="1" kern="120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</a:t>
          </a:r>
          <a:endParaRPr lang="es-CR" sz="2400">
            <a:effectLst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180975</xdr:colOff>
      <xdr:row>12</xdr:row>
      <xdr:rowOff>180975</xdr:rowOff>
    </xdr:from>
    <xdr:to>
      <xdr:col>11</xdr:col>
      <xdr:colOff>371474</xdr:colOff>
      <xdr:row>17</xdr:row>
      <xdr:rowOff>95250</xdr:rowOff>
    </xdr:to>
    <xdr:sp macro="" textlink="">
      <xdr:nvSpPr>
        <xdr:cNvPr id="4" name="Rectángulo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C8BA8B3-40F3-4125-B409-0D9FC95D793A}"/>
            </a:ext>
          </a:extLst>
        </xdr:cNvPr>
        <xdr:cNvSpPr/>
      </xdr:nvSpPr>
      <xdr:spPr>
        <a:xfrm>
          <a:off x="6276975" y="2486025"/>
          <a:ext cx="2476499" cy="866775"/>
        </a:xfrm>
        <a:prstGeom prst="rect">
          <a:avLst/>
        </a:prstGeom>
        <a:solidFill>
          <a:schemeClr val="accent5"/>
        </a:solidFill>
        <a:ln>
          <a:noFill/>
        </a:ln>
        <a:effectLst>
          <a:outerShdw blurRad="57785" dist="33020" dir="318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brightRoom" dir="t">
            <a:rot lat="0" lon="0" rev="600000"/>
          </a:lightRig>
        </a:scene3d>
        <a:sp3d prstMaterial="metal">
          <a:bevelT w="38100" h="57150"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400" b="1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Tecnología de Información y Ciberseguridad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 sz="1400" b="1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11</xdr:col>
      <xdr:colOff>485775</xdr:colOff>
      <xdr:row>7</xdr:row>
      <xdr:rowOff>90055</xdr:rowOff>
    </xdr:from>
    <xdr:to>
      <xdr:col>14</xdr:col>
      <xdr:colOff>676274</xdr:colOff>
      <xdr:row>11</xdr:row>
      <xdr:rowOff>186172</xdr:rowOff>
    </xdr:to>
    <xdr:sp macro="" textlink="">
      <xdr:nvSpPr>
        <xdr:cNvPr id="5" name="Rectángulo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87E8EA6-074B-409B-BB6A-6D352674C055}"/>
            </a:ext>
          </a:extLst>
        </xdr:cNvPr>
        <xdr:cNvSpPr/>
      </xdr:nvSpPr>
      <xdr:spPr>
        <a:xfrm>
          <a:off x="8867775" y="1442605"/>
          <a:ext cx="2476499" cy="858117"/>
        </a:xfrm>
        <a:prstGeom prst="rect">
          <a:avLst/>
        </a:prstGeom>
        <a:solidFill>
          <a:schemeClr val="accent5"/>
        </a:solidFill>
        <a:ln>
          <a:noFill/>
        </a:ln>
        <a:effectLst>
          <a:outerShdw blurRad="57785" dist="33020" dir="318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brightRoom" dir="t">
            <a:rot lat="0" lon="0" rev="600000"/>
          </a:lightRig>
        </a:scene3d>
        <a:sp3d prstMaterial="metal">
          <a:bevelT w="38100" h="57150"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400" b="1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Sistema</a:t>
          </a:r>
          <a:r>
            <a:rPr lang="es-CR" sz="1400" b="1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Integrado de Gestión Calidad</a:t>
          </a:r>
          <a:endParaRPr lang="es-CR" sz="1100"/>
        </a:p>
      </xdr:txBody>
    </xdr:sp>
    <xdr:clientData/>
  </xdr:twoCellAnchor>
  <xdr:twoCellAnchor>
    <xdr:from>
      <xdr:col>11</xdr:col>
      <xdr:colOff>487362</xdr:colOff>
      <xdr:row>12</xdr:row>
      <xdr:rowOff>183574</xdr:rowOff>
    </xdr:from>
    <xdr:to>
      <xdr:col>14</xdr:col>
      <xdr:colOff>677861</xdr:colOff>
      <xdr:row>17</xdr:row>
      <xdr:rowOff>96982</xdr:rowOff>
    </xdr:to>
    <xdr:sp macro="" textlink="">
      <xdr:nvSpPr>
        <xdr:cNvPr id="6" name="Rectángulo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91D640F-83F7-41EA-821F-DF60C66A8FB3}"/>
            </a:ext>
          </a:extLst>
        </xdr:cNvPr>
        <xdr:cNvSpPr/>
      </xdr:nvSpPr>
      <xdr:spPr>
        <a:xfrm>
          <a:off x="8869362" y="2488624"/>
          <a:ext cx="2476499" cy="865908"/>
        </a:xfrm>
        <a:prstGeom prst="rect">
          <a:avLst/>
        </a:prstGeom>
        <a:solidFill>
          <a:schemeClr val="accent5"/>
        </a:solidFill>
        <a:ln>
          <a:noFill/>
        </a:ln>
        <a:effectLst>
          <a:outerShdw blurRad="57785" dist="33020" dir="318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brightRoom" dir="t">
            <a:rot lat="0" lon="0" rev="600000"/>
          </a:lightRig>
        </a:scene3d>
        <a:sp3d prstMaterial="metal">
          <a:bevelT w="38100" h="57150"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400" b="1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Tecnologías de Diagnóstico de Laboratorio</a:t>
          </a:r>
        </a:p>
      </xdr:txBody>
    </xdr:sp>
    <xdr:clientData/>
  </xdr:twoCellAnchor>
  <xdr:twoCellAnchor>
    <xdr:from>
      <xdr:col>8</xdr:col>
      <xdr:colOff>170584</xdr:colOff>
      <xdr:row>7</xdr:row>
      <xdr:rowOff>71871</xdr:rowOff>
    </xdr:from>
    <xdr:to>
      <xdr:col>11</xdr:col>
      <xdr:colOff>361083</xdr:colOff>
      <xdr:row>11</xdr:row>
      <xdr:rowOff>176646</xdr:rowOff>
    </xdr:to>
    <xdr:sp macro="" textlink="">
      <xdr:nvSpPr>
        <xdr:cNvPr id="7" name="Rectángulo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BC91FF0-6660-4995-9616-03D2F9DCDC56}"/>
            </a:ext>
          </a:extLst>
        </xdr:cNvPr>
        <xdr:cNvSpPr/>
      </xdr:nvSpPr>
      <xdr:spPr>
        <a:xfrm>
          <a:off x="6266584" y="1424421"/>
          <a:ext cx="2476499" cy="866775"/>
        </a:xfrm>
        <a:prstGeom prst="rect">
          <a:avLst/>
        </a:prstGeom>
        <a:solidFill>
          <a:schemeClr val="accent5"/>
        </a:solidFill>
        <a:ln>
          <a:noFill/>
        </a:ln>
        <a:effectLst>
          <a:outerShdw blurRad="57785" dist="33020" dir="318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brightRoom" dir="t">
            <a:rot lat="0" lon="0" rev="600000"/>
          </a:lightRig>
        </a:scene3d>
        <a:sp3d prstMaterial="metal">
          <a:bevelT w="38100" h="57150"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400" b="1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Fortalecimiento de Áreas Estratégicas Sustantivas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 sz="1400" b="1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4</xdr:col>
      <xdr:colOff>66675</xdr:colOff>
      <xdr:row>2</xdr:row>
      <xdr:rowOff>104775</xdr:rowOff>
    </xdr:from>
    <xdr:to>
      <xdr:col>5</xdr:col>
      <xdr:colOff>411956</xdr:colOff>
      <xdr:row>4</xdr:row>
      <xdr:rowOff>80962</xdr:rowOff>
    </xdr:to>
    <xdr:sp macro="" textlink="">
      <xdr:nvSpPr>
        <xdr:cNvPr id="2" name="2 Rectángulo redondeado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9A5DBD0-DA16-4AC1-8822-B272FC0ABAAD}"/>
            </a:ext>
          </a:extLst>
        </xdr:cNvPr>
        <xdr:cNvSpPr/>
      </xdr:nvSpPr>
      <xdr:spPr>
        <a:xfrm>
          <a:off x="828675" y="104775"/>
          <a:ext cx="1107281" cy="357187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" sz="1400" b="1"/>
            <a:t>Menú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1</xdr:row>
      <xdr:rowOff>57151</xdr:rowOff>
    </xdr:from>
    <xdr:to>
      <xdr:col>6</xdr:col>
      <xdr:colOff>0</xdr:colOff>
      <xdr:row>2</xdr:row>
      <xdr:rowOff>131885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E60F977C-9FF3-495A-8679-99AF8717FD71}"/>
            </a:ext>
          </a:extLst>
        </xdr:cNvPr>
        <xdr:cNvSpPr/>
      </xdr:nvSpPr>
      <xdr:spPr>
        <a:xfrm>
          <a:off x="133350" y="247651"/>
          <a:ext cx="10461381" cy="265234"/>
        </a:xfrm>
        <a:prstGeom prst="rect">
          <a:avLst/>
        </a:prstGeom>
        <a:solidFill>
          <a:schemeClr val="accent5">
            <a:lumMod val="50000"/>
          </a:schemeClr>
        </a:solidFill>
        <a:ln>
          <a:noFill/>
        </a:ln>
        <a:effectLst>
          <a:outerShdw blurRad="57785" dist="33020" dir="318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brightRoom" dir="t">
            <a:rot lat="0" lon="0" rev="600000"/>
          </a:lightRig>
        </a:scene3d>
        <a:sp3d prstMaterial="metal">
          <a:bevelT w="38100" h="57150"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eaLnBrk="1" fontAlgn="auto" latinLnBrk="0" hangingPunct="1"/>
          <a:r>
            <a:rPr lang="es-CR" sz="16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Fortalecimiento de Áreas Estratégicas Sustantivas</a:t>
          </a:r>
          <a:endParaRPr lang="es-CR" sz="1600">
            <a:effectLst/>
          </a:endParaRPr>
        </a:p>
      </xdr:txBody>
    </xdr:sp>
    <xdr:clientData/>
  </xdr:twoCellAnchor>
  <xdr:twoCellAnchor>
    <xdr:from>
      <xdr:col>6</xdr:col>
      <xdr:colOff>146538</xdr:colOff>
      <xdr:row>1</xdr:row>
      <xdr:rowOff>14653</xdr:rowOff>
    </xdr:from>
    <xdr:to>
      <xdr:col>6</xdr:col>
      <xdr:colOff>1289538</xdr:colOff>
      <xdr:row>3</xdr:row>
      <xdr:rowOff>359019</xdr:rowOff>
    </xdr:to>
    <xdr:sp macro="" textlink="">
      <xdr:nvSpPr>
        <xdr:cNvPr id="3" name="Rectángulo: esquinas redondeadas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B3C39BE-6F17-9A3E-F379-2769DE89B35E}"/>
            </a:ext>
          </a:extLst>
        </xdr:cNvPr>
        <xdr:cNvSpPr/>
      </xdr:nvSpPr>
      <xdr:spPr>
        <a:xfrm>
          <a:off x="10741269" y="205153"/>
          <a:ext cx="1143000" cy="732693"/>
        </a:xfrm>
        <a:prstGeom prst="roundRect">
          <a:avLst/>
        </a:prstGeom>
        <a:solidFill>
          <a:schemeClr val="accent5">
            <a:lumMod val="50000"/>
          </a:schemeClr>
        </a:solidFill>
        <a:ln>
          <a:noFill/>
        </a:ln>
        <a:effectLst>
          <a:outerShdw blurRad="57785" dist="33020" dir="318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brightRoom" dir="t">
            <a:rot lat="0" lon="0" rev="600000"/>
          </a:lightRig>
        </a:scene3d>
        <a:sp3d prstMaterial="metal">
          <a:bevelT w="38100" h="57150"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 eaLnBrk="1" fontAlgn="auto" latinLnBrk="0" hangingPunct="1"/>
          <a:r>
            <a:rPr lang="es-CR" sz="16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Tablero de Control</a:t>
          </a:r>
        </a:p>
      </xdr:txBody>
    </xdr:sp>
    <xdr:clientData/>
  </xdr:twoCellAnchor>
  <xdr:twoCellAnchor>
    <xdr:from>
      <xdr:col>6</xdr:col>
      <xdr:colOff>190500</xdr:colOff>
      <xdr:row>4</xdr:row>
      <xdr:rowOff>58615</xdr:rowOff>
    </xdr:from>
    <xdr:to>
      <xdr:col>6</xdr:col>
      <xdr:colOff>1297781</xdr:colOff>
      <xdr:row>4</xdr:row>
      <xdr:rowOff>415802</xdr:rowOff>
    </xdr:to>
    <xdr:sp macro="" textlink="">
      <xdr:nvSpPr>
        <xdr:cNvPr id="4" name="2 Rectángulo redondeado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2C56A4F-6FDB-4150-80BD-ECB4F4CEED5D}"/>
            </a:ext>
          </a:extLst>
        </xdr:cNvPr>
        <xdr:cNvSpPr/>
      </xdr:nvSpPr>
      <xdr:spPr>
        <a:xfrm>
          <a:off x="10785231" y="1047750"/>
          <a:ext cx="1107281" cy="357187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" sz="1400" b="1"/>
            <a:t>Menú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2506980</xdr:colOff>
          <xdr:row>1</xdr:row>
          <xdr:rowOff>83820</xdr:rowOff>
        </xdr:from>
        <xdr:to>
          <xdr:col>5</xdr:col>
          <xdr:colOff>647700</xdr:colOff>
          <xdr:row>3</xdr:row>
          <xdr:rowOff>0</xdr:rowOff>
        </xdr:to>
        <xdr:sp macro="" textlink="">
          <xdr:nvSpPr>
            <xdr:cNvPr id="11265" name="Drop Down 1" hidden="1">
              <a:extLst>
                <a:ext uri="{63B3BB69-23CF-44E3-9099-C40C66FF867C}">
                  <a14:compatExt spid="_x0000_s11265"/>
                </a:ext>
                <a:ext uri="{FF2B5EF4-FFF2-40B4-BE49-F238E27FC236}">
                  <a16:creationId xmlns:a16="http://schemas.microsoft.com/office/drawing/2014/main" id="{00000000-0008-0000-0500-00000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2514600</xdr:colOff>
      <xdr:row>0</xdr:row>
      <xdr:rowOff>85725</xdr:rowOff>
    </xdr:from>
    <xdr:to>
      <xdr:col>2</xdr:col>
      <xdr:colOff>952500</xdr:colOff>
      <xdr:row>4</xdr:row>
      <xdr:rowOff>56418</xdr:rowOff>
    </xdr:to>
    <xdr:sp macro="" textlink="">
      <xdr:nvSpPr>
        <xdr:cNvPr id="2" name="Rectángulo: esquinas redondeada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71E63B7-D6C6-4229-87E1-CB44F5FDF123}"/>
            </a:ext>
          </a:extLst>
        </xdr:cNvPr>
        <xdr:cNvSpPr/>
      </xdr:nvSpPr>
      <xdr:spPr>
        <a:xfrm>
          <a:off x="3276600" y="85725"/>
          <a:ext cx="1143000" cy="732693"/>
        </a:xfrm>
        <a:prstGeom prst="roundRect">
          <a:avLst/>
        </a:prstGeom>
        <a:solidFill>
          <a:schemeClr val="accent5">
            <a:lumMod val="50000"/>
          </a:schemeClr>
        </a:solidFill>
        <a:ln>
          <a:noFill/>
        </a:ln>
        <a:effectLst>
          <a:outerShdw blurRad="57785" dist="33020" dir="318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brightRoom" dir="t">
            <a:rot lat="0" lon="0" rev="600000"/>
          </a:lightRig>
        </a:scene3d>
        <a:sp3d prstMaterial="metal">
          <a:bevelT w="38100" h="57150"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 eaLnBrk="1" fontAlgn="auto" latinLnBrk="0" hangingPunct="1"/>
          <a:r>
            <a:rPr lang="es-CR" sz="16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Plan</a:t>
          </a:r>
          <a:r>
            <a:rPr lang="es-CR" sz="1600" b="1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de Acción</a:t>
          </a:r>
          <a:endParaRPr lang="es-CR" sz="1600" b="1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-114300</xdr:rowOff>
    </xdr:from>
    <xdr:to>
      <xdr:col>0</xdr:col>
      <xdr:colOff>0</xdr:colOff>
      <xdr:row>1</xdr:row>
      <xdr:rowOff>-114300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C62354D4-CC9F-40EA-994C-259D44911C4B}"/>
            </a:ext>
          </a:extLst>
        </xdr:cNvPr>
        <xdr:cNvSpPr/>
      </xdr:nvSpPr>
      <xdr:spPr>
        <a:xfrm>
          <a:off x="0" y="-114300"/>
          <a:ext cx="0" cy="0"/>
        </a:xfrm>
        <a:prstGeom prst="rect">
          <a:avLst/>
        </a:prstGeom>
        <a:solidFill>
          <a:schemeClr val="accent6">
            <a:lumMod val="50000"/>
          </a:schemeClr>
        </a:solidFill>
        <a:ln>
          <a:noFill/>
        </a:ln>
        <a:effectLst>
          <a:outerShdw blurRad="57785" dist="33020" dir="318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brightRoom" dir="t">
            <a:rot lat="0" lon="0" rev="600000"/>
          </a:lightRig>
        </a:scene3d>
        <a:sp3d prstMaterial="metal">
          <a:bevelT w="38100" h="57150"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400" b="1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Sistema</a:t>
          </a:r>
          <a:r>
            <a:rPr lang="es-CR" sz="1400" b="1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Integrado de Gestión Calidad</a:t>
          </a:r>
          <a:endParaRPr lang="es-CR" sz="1100"/>
        </a:p>
      </xdr:txBody>
    </xdr:sp>
    <xdr:clientData/>
  </xdr:twoCellAnchor>
  <xdr:twoCellAnchor>
    <xdr:from>
      <xdr:col>6</xdr:col>
      <xdr:colOff>142875</xdr:colOff>
      <xdr:row>1</xdr:row>
      <xdr:rowOff>54429</xdr:rowOff>
    </xdr:from>
    <xdr:to>
      <xdr:col>7</xdr:col>
      <xdr:colOff>523875</xdr:colOff>
      <xdr:row>3</xdr:row>
      <xdr:rowOff>310872</xdr:rowOff>
    </xdr:to>
    <xdr:sp macro="" textlink="">
      <xdr:nvSpPr>
        <xdr:cNvPr id="3" name="Rectángulo: esquinas redondeadas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81E9A26-3BC3-46E2-BDF4-02C937AB89A1}"/>
            </a:ext>
          </a:extLst>
        </xdr:cNvPr>
        <xdr:cNvSpPr/>
      </xdr:nvSpPr>
      <xdr:spPr>
        <a:xfrm>
          <a:off x="11225893" y="244929"/>
          <a:ext cx="1143000" cy="732693"/>
        </a:xfrm>
        <a:prstGeom prst="roundRect">
          <a:avLst/>
        </a:prstGeom>
        <a:solidFill>
          <a:schemeClr val="accent5">
            <a:lumMod val="50000"/>
          </a:schemeClr>
        </a:solidFill>
        <a:ln>
          <a:noFill/>
        </a:ln>
        <a:effectLst>
          <a:outerShdw blurRad="57785" dist="33020" dir="318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brightRoom" dir="t">
            <a:rot lat="0" lon="0" rev="600000"/>
          </a:lightRig>
        </a:scene3d>
        <a:sp3d prstMaterial="metal">
          <a:bevelT w="38100" h="57150"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 eaLnBrk="1" fontAlgn="auto" latinLnBrk="0" hangingPunct="1"/>
          <a:r>
            <a:rPr lang="es-CR" sz="16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Tablero de Control</a:t>
          </a:r>
        </a:p>
      </xdr:txBody>
    </xdr:sp>
    <xdr:clientData/>
  </xdr:twoCellAnchor>
  <xdr:twoCellAnchor>
    <xdr:from>
      <xdr:col>0</xdr:col>
      <xdr:colOff>149679</xdr:colOff>
      <xdr:row>0</xdr:row>
      <xdr:rowOff>95250</xdr:rowOff>
    </xdr:from>
    <xdr:to>
      <xdr:col>6</xdr:col>
      <xdr:colOff>6803</xdr:colOff>
      <xdr:row>1</xdr:row>
      <xdr:rowOff>169984</xdr:rowOff>
    </xdr:to>
    <xdr:sp macro="" textlink="">
      <xdr:nvSpPr>
        <xdr:cNvPr id="4" name="Rectángulo 3">
          <a:extLst>
            <a:ext uri="{FF2B5EF4-FFF2-40B4-BE49-F238E27FC236}">
              <a16:creationId xmlns:a16="http://schemas.microsoft.com/office/drawing/2014/main" id="{30001033-0F44-483E-A441-7534461897B6}"/>
            </a:ext>
          </a:extLst>
        </xdr:cNvPr>
        <xdr:cNvSpPr/>
      </xdr:nvSpPr>
      <xdr:spPr>
        <a:xfrm>
          <a:off x="149679" y="95250"/>
          <a:ext cx="10940142" cy="265234"/>
        </a:xfrm>
        <a:prstGeom prst="rect">
          <a:avLst/>
        </a:prstGeom>
        <a:solidFill>
          <a:schemeClr val="accent5">
            <a:lumMod val="50000"/>
          </a:schemeClr>
        </a:solidFill>
        <a:ln>
          <a:noFill/>
        </a:ln>
        <a:effectLst>
          <a:outerShdw blurRad="57785" dist="33020" dir="318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brightRoom" dir="t">
            <a:rot lat="0" lon="0" rev="600000"/>
          </a:lightRig>
        </a:scene3d>
        <a:sp3d prstMaterial="metal">
          <a:bevelT w="38100" h="57150"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eaLnBrk="1" fontAlgn="auto" latinLnBrk="0" hangingPunct="1"/>
          <a:r>
            <a:rPr lang="es-CR" sz="20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Sistema</a:t>
          </a:r>
          <a:r>
            <a:rPr lang="es-CR" sz="2000" b="1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Integrado de Gestión Calidad</a:t>
          </a:r>
          <a:endParaRPr lang="es-CR" sz="2000">
            <a:effectLst/>
          </a:endParaRPr>
        </a:p>
      </xdr:txBody>
    </xdr:sp>
    <xdr:clientData/>
  </xdr:twoCellAnchor>
  <xdr:twoCellAnchor>
    <xdr:from>
      <xdr:col>6</xdr:col>
      <xdr:colOff>176893</xdr:colOff>
      <xdr:row>3</xdr:row>
      <xdr:rowOff>374196</xdr:rowOff>
    </xdr:from>
    <xdr:to>
      <xdr:col>7</xdr:col>
      <xdr:colOff>522174</xdr:colOff>
      <xdr:row>3</xdr:row>
      <xdr:rowOff>731383</xdr:rowOff>
    </xdr:to>
    <xdr:sp macro="" textlink="">
      <xdr:nvSpPr>
        <xdr:cNvPr id="5" name="2 Rectángulo redondeado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659B383-3F08-4DA0-A885-1332456A3CE9}"/>
            </a:ext>
          </a:extLst>
        </xdr:cNvPr>
        <xdr:cNvSpPr/>
      </xdr:nvSpPr>
      <xdr:spPr>
        <a:xfrm>
          <a:off x="11259911" y="1040946"/>
          <a:ext cx="1107281" cy="357187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" sz="1400" b="1"/>
            <a:t>Menú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2506980</xdr:colOff>
          <xdr:row>1</xdr:row>
          <xdr:rowOff>83820</xdr:rowOff>
        </xdr:from>
        <xdr:to>
          <xdr:col>5</xdr:col>
          <xdr:colOff>647700</xdr:colOff>
          <xdr:row>3</xdr:row>
          <xdr:rowOff>0</xdr:rowOff>
        </xdr:to>
        <xdr:sp macro="" textlink="">
          <xdr:nvSpPr>
            <xdr:cNvPr id="18433" name="Drop Down 1" hidden="1">
              <a:extLst>
                <a:ext uri="{63B3BB69-23CF-44E3-9099-C40C66FF867C}">
                  <a14:compatExt spid="_x0000_s18433"/>
                </a:ext>
                <a:ext uri="{FF2B5EF4-FFF2-40B4-BE49-F238E27FC236}">
                  <a16:creationId xmlns:a16="http://schemas.microsoft.com/office/drawing/2014/main" id="{00000000-0008-0000-0700-000001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2571750</xdr:colOff>
      <xdr:row>0</xdr:row>
      <xdr:rowOff>95250</xdr:rowOff>
    </xdr:from>
    <xdr:to>
      <xdr:col>2</xdr:col>
      <xdr:colOff>1009650</xdr:colOff>
      <xdr:row>4</xdr:row>
      <xdr:rowOff>65943</xdr:rowOff>
    </xdr:to>
    <xdr:sp macro="" textlink="">
      <xdr:nvSpPr>
        <xdr:cNvPr id="2" name="Rectángulo: esquinas redondeada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9532647-DB5E-46CB-BA3F-B2DBF8528D33}"/>
            </a:ext>
          </a:extLst>
        </xdr:cNvPr>
        <xdr:cNvSpPr/>
      </xdr:nvSpPr>
      <xdr:spPr>
        <a:xfrm>
          <a:off x="3333750" y="95250"/>
          <a:ext cx="1143000" cy="732693"/>
        </a:xfrm>
        <a:prstGeom prst="roundRect">
          <a:avLst/>
        </a:prstGeom>
        <a:solidFill>
          <a:schemeClr val="accent5">
            <a:lumMod val="50000"/>
          </a:schemeClr>
        </a:solidFill>
        <a:ln>
          <a:noFill/>
        </a:ln>
        <a:effectLst>
          <a:outerShdw blurRad="57785" dist="33020" dir="318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brightRoom" dir="t">
            <a:rot lat="0" lon="0" rev="600000"/>
          </a:lightRig>
        </a:scene3d>
        <a:sp3d prstMaterial="metal">
          <a:bevelT w="38100" h="57150"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 eaLnBrk="1" fontAlgn="auto" latinLnBrk="0" hangingPunct="1"/>
          <a:r>
            <a:rPr lang="es-CR" sz="16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Plan</a:t>
          </a:r>
          <a:r>
            <a:rPr lang="es-CR" sz="1600" b="1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de Acción</a:t>
          </a:r>
          <a:endParaRPr lang="es-CR" sz="1600" b="1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103188</xdr:colOff>
      <xdr:row>1</xdr:row>
      <xdr:rowOff>150813</xdr:rowOff>
    </xdr:from>
    <xdr:to>
      <xdr:col>6</xdr:col>
      <xdr:colOff>484188</xdr:colOff>
      <xdr:row>3</xdr:row>
      <xdr:rowOff>478693</xdr:rowOff>
    </xdr:to>
    <xdr:sp macro="" textlink="">
      <xdr:nvSpPr>
        <xdr:cNvPr id="2" name="Rectángulo: esquinas redondeada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CFC84D4-4B1F-4DDC-B9E8-0DC1A92F504E}"/>
            </a:ext>
          </a:extLst>
        </xdr:cNvPr>
        <xdr:cNvSpPr/>
      </xdr:nvSpPr>
      <xdr:spPr>
        <a:xfrm>
          <a:off x="13168313" y="341313"/>
          <a:ext cx="1143000" cy="732693"/>
        </a:xfrm>
        <a:prstGeom prst="roundRect">
          <a:avLst/>
        </a:prstGeom>
        <a:solidFill>
          <a:schemeClr val="accent5">
            <a:lumMod val="50000"/>
          </a:schemeClr>
        </a:solidFill>
        <a:ln>
          <a:noFill/>
        </a:ln>
        <a:effectLst>
          <a:outerShdw blurRad="57785" dist="33020" dir="318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brightRoom" dir="t">
            <a:rot lat="0" lon="0" rev="600000"/>
          </a:lightRig>
        </a:scene3d>
        <a:sp3d prstMaterial="metal">
          <a:bevelT w="38100" h="57150"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 eaLnBrk="1" fontAlgn="auto" latinLnBrk="0" hangingPunct="1"/>
          <a:r>
            <a:rPr lang="es-CR" sz="16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Tablero de Control</a:t>
          </a:r>
        </a:p>
      </xdr:txBody>
    </xdr:sp>
    <xdr:clientData/>
  </xdr:twoCellAnchor>
  <xdr:twoCellAnchor>
    <xdr:from>
      <xdr:col>0</xdr:col>
      <xdr:colOff>0</xdr:colOff>
      <xdr:row>0</xdr:row>
      <xdr:rowOff>79374</xdr:rowOff>
    </xdr:from>
    <xdr:to>
      <xdr:col>5</xdr:col>
      <xdr:colOff>15875</xdr:colOff>
      <xdr:row>1</xdr:row>
      <xdr:rowOff>154108</xdr:rowOff>
    </xdr:to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B9CD09F9-7982-436D-A16D-6587ADEDB2C7}"/>
            </a:ext>
          </a:extLst>
        </xdr:cNvPr>
        <xdr:cNvSpPr/>
      </xdr:nvSpPr>
      <xdr:spPr>
        <a:xfrm>
          <a:off x="0" y="79374"/>
          <a:ext cx="13081000" cy="265234"/>
        </a:xfrm>
        <a:prstGeom prst="rect">
          <a:avLst/>
        </a:prstGeom>
        <a:solidFill>
          <a:schemeClr val="accent5">
            <a:lumMod val="50000"/>
          </a:schemeClr>
        </a:solidFill>
        <a:ln>
          <a:noFill/>
        </a:ln>
        <a:effectLst>
          <a:outerShdw blurRad="57785" dist="33020" dir="318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brightRoom" dir="t">
            <a:rot lat="0" lon="0" rev="600000"/>
          </a:lightRig>
        </a:scene3d>
        <a:sp3d prstMaterial="metal">
          <a:bevelT w="38100" h="57150"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eaLnBrk="1" fontAlgn="auto" latinLnBrk="0" hangingPunct="1"/>
          <a:r>
            <a:rPr lang="es-CR" sz="18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Tecnología de Información y Ciberseguridad</a:t>
          </a:r>
          <a:endParaRPr lang="es-CR" sz="1800">
            <a:effectLst/>
          </a:endParaRPr>
        </a:p>
      </xdr:txBody>
    </xdr:sp>
    <xdr:clientData/>
  </xdr:twoCellAnchor>
  <xdr:twoCellAnchor>
    <xdr:from>
      <xdr:col>5</xdr:col>
      <xdr:colOff>134937</xdr:colOff>
      <xdr:row>3</xdr:row>
      <xdr:rowOff>539750</xdr:rowOff>
    </xdr:from>
    <xdr:to>
      <xdr:col>6</xdr:col>
      <xdr:colOff>480218</xdr:colOff>
      <xdr:row>4</xdr:row>
      <xdr:rowOff>325437</xdr:rowOff>
    </xdr:to>
    <xdr:sp macro="" textlink="">
      <xdr:nvSpPr>
        <xdr:cNvPr id="4" name="2 Rectángulo redondeado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3292368-DA08-470D-A6AF-504E0315ACC0}"/>
            </a:ext>
          </a:extLst>
        </xdr:cNvPr>
        <xdr:cNvSpPr/>
      </xdr:nvSpPr>
      <xdr:spPr>
        <a:xfrm>
          <a:off x="13200062" y="1166813"/>
          <a:ext cx="1107281" cy="357187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" sz="1400" b="1"/>
            <a:t>Menú</a:t>
          </a:r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SALA1_ UGIC" id="{122F90FA-4A97-4FD1-B841-1A78FCE0DD6D}" userId="S-1-5-21-2283210795-1864924350-1964785994-10220" providerId="AD"/>
  <person displayName="Ana Catalina Peralta Rojas" id="{A4A0A1E6-27E4-4894-A7CF-CF3670F2B1FA}" userId="S::aperalta@inciensa.sa.cr::bdab5c93-bc4a-48a7-b42e-fc00fadfa8e9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F5" dT="2025-08-13T14:52:01.83" personId="{A4A0A1E6-27E4-4894-A7CF-CF3670F2B1FA}" id="{FB0A4108-30A6-412D-BA59-E6B01E33C11A}">
    <text>2026: 4 Grettel Chanto CNRB y Ana Cristina CNRB. Evelyn Arce USO y Sharon. 2 diplomados en bioinformática (CNRM: Sara y  CNRB: María José)
2027: 2 maestrías epidemiología (CNRM:Felipe y CNRB: Tábata). Diplomado bioinformática CNRB
2029: CNRIMA: 1 maestría en bioinformática</text>
  </threadedComment>
  <threadedComment ref="F6" dT="2025-08-14T19:58:07.96" personId="{A4A0A1E6-27E4-4894-A7CF-CF3670F2B1FA}" id="{AE6181D4-F2AF-43C8-9625-25BF81E358C3}">
    <text xml:space="preserve">Actuales más 6 nuevos 
1 informe epidemiológico de tosferina (2026).  
2 informes epidemiológicos de Salmonella de los años 2019 a 2024 (2025 y 2029).
1 informe epidemiológico de Shigella de los años 2019 a 2025 (2026).
1 informe epidemiológico de Brucella 2021-2025 (2026). 
1 informe epidemiológico de Neisseria gonorrehae (2026). </text>
  </threadedComment>
  <threadedComment ref="F7" dT="2025-08-14T19:59:18.26" personId="{A4A0A1E6-27E4-4894-A7CF-CF3670F2B1FA}" id="{AD80046C-FC08-4D14-BF27-9F2BAB329F26}">
    <text xml:space="preserve">1 tablero interactivo de Leptospira para sitio web (2026). 
1 tablero de datos interactivo de micobacterias ambientales (2027)
2 tableros de datos interactivos: alérgenos (2028) y fortificación (2026)
1 tablero interactivo de localidades con medición de resistencia del Aedes aegypti. (2026)
</text>
  </threadedComment>
  <threadedComment ref="F8" dT="2025-08-13T15:08:36.45" personId="{A4A0A1E6-27E4-4894-A7CF-CF3670F2B1FA}" id="{74492661-4073-4D9C-BB2B-1F1B6B68EC1B}">
    <text>1 documento técnico sobre los 25 años de la vigilancia de la enfermedad de Chagas (2026)
1 documento técnico sobre tabaco(2027).</text>
  </threadedComment>
  <threadedComment ref="F13" dT="2025-08-13T15:57:08.47" personId="{A4A0A1E6-27E4-4894-A7CF-CF3670F2B1FA}" id="{FF9C4AFC-6E67-4DE7-8821-380ABBFC682B}">
    <text>1 identificación de Crytococcus sp. por secuenciación de Sanger (2025) 
1 identificación de especies de hongos miceliales de los géneros Aspergillus y Sporothrix (2025)  
1 identificación de especies de hongos miceliales de los géneros Fusarium, Scedosporium y orden Mucorales por secuenciación de Sanger. (2026)
1 caracterización molecular de las especies crípticas del género Histoplasma por secuenciación del genoma completo (2026) 
1 resistencia Plasmodium sp (2026)
1 resistencia Leishmania  (2026)Metagenómica (2026).</text>
  </threadedComment>
  <threadedComment ref="F13" dT="2025-08-13T22:00:37.16" personId="{122F90FA-4A97-4FD1-B841-1A78FCE0DD6D}" id="{5CAD4911-C69A-408C-A583-58A06E823882}" parentId="{FF9C4AFC-6E67-4DE7-8821-380ABBFC682B}">
    <text>Vectores 2028</text>
  </threadedComment>
  <threadedComment ref="F14" dT="2025-08-13T16:02:21.94" personId="{A4A0A1E6-27E4-4894-A7CF-CF3670F2B1FA}" id="{DF1C7137-7A6C-4151-B7B6-C640C0010320}">
    <text>1 fiebre de los matorrales (2026).
1 PCR para detección del virus vacunal de sarampión y rubeola (2026). 
1 Diagnóstico de Bacillus anthracis y Corynebacterium diphteriae en muestras clínicas por RT-PCR (2026).
1 PCR de rabia (2026).
1 Prueba de sinergia de ceftacidima avibactam más aztreonam para posibilidad de tratamiento (2026).
1 Borreliosis (2028)
1 determinación de la sensibilidad a los antifúngicos en levaduras por microdilución en caldo según método del CLSI (2026).
1 caracterización fenotípica de hongos miceliales por cultivo en lámina (2026).
1 determinación de la sensibilidad a los antifúngicos en hongos del género Aspergillus y de otros hongos miceliales por microdilución en caldo según método del CLSI (2027).
1 detección de biomarcadores de infección fúngica invasiva: Galactomananas por ELISA (cuantitativo) e histoplasma en orina (2027)
1 detección de Pneumocysti jirovecii en muestras clínicas por biología molecular (2026)</text>
  </threadedComment>
  <threadedComment ref="F18" dT="2025-08-13T19:36:44.42" personId="{A4A0A1E6-27E4-4894-A7CF-CF3670F2B1FA}" id="{96DBF608-F0E3-49F0-B17B-C613BFB16495}">
    <text>2025: Determinación de Hepatitis A, norovirus y rotavirus A en alimentos vegetales
2026: Detección molecular de C. perfringens (cárnicos crudos no curados y vegetales crudos) y C. botulinum (conservas de alimentos de carnes o vegetales)
2027: Recuentos de Clostridium sp. Y Determinación de Yersinia
2028: STEC (e.coli productora de toxina Shiga) -tamizaje molecular y Legionella en aguas.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D7" dT="2025-08-13T14:48:38.08" personId="{A4A0A1E6-27E4-4894-A7CF-CF3670F2B1FA}" id="{B9C67F4D-9377-44DE-9986-99B0F7201325}">
    <text>2 Diplomados en Bioinformática (Estela y Claudio)</text>
  </threadedComment>
  <threadedComment ref="F7" dT="2025-08-13T14:47:07.30" personId="{A4A0A1E6-27E4-4894-A7CF-CF3670F2B1FA}" id="{48AD2EEF-063B-4CE7-ADFD-AC0AA57585E3}">
    <text>4 maestrías en Grettel Chanto CNRB y Ana Cristina CNRB. Evelyn Arce USO y Sharon. 2 diplomados en bioinformática (CNRM: Sara y  CNRB: María José)</text>
  </threadedComment>
  <threadedComment ref="G7" dT="2025-08-13T14:47:27.48" personId="{A4A0A1E6-27E4-4894-A7CF-CF3670F2B1FA}" id="{6B494C82-5E0F-499D-89A9-9BC763AEEEFB}">
    <text xml:space="preserve">2 maestrías epidemiología (CNRM:Felipe y CNRB: Tábata).
Diplomado bioinformática CNRB
</text>
  </threadedComment>
  <threadedComment ref="H7" dT="2025-08-13T15:04:20.14" personId="{A4A0A1E6-27E4-4894-A7CF-CF3670F2B1FA}" id="{F87D8317-5237-4867-BD84-68AD5C68B2C7}">
    <text>CNRIMA: 1 maestría en bioinformática</text>
  </threadedComment>
  <threadedComment ref="I7" dT="2025-08-13T19:57:36.35" personId="{122F90FA-4A97-4FD1-B841-1A78FCE0DD6D}" id="{57D1ED0F-EC3B-40E0-8158-64C788EC0008}">
    <text xml:space="preserve">CNRIMA: 1 maestría en bioinformática
</text>
  </threadedComment>
  <threadedComment ref="D8" dT="2025-08-22T20:16:51.71" personId="{A4A0A1E6-27E4-4894-A7CF-CF3670F2B1FA}" id="{ECF84927-DC6A-478D-A3E1-12ED961CE5E3}">
    <text>Informes epidemiológicos: 8 de DVBL. Los informes publicados en el año correspondiente son desarrollados con datos del año anterior. Por ejemplo los 8 línea base del 2024 son informes 2023</text>
  </threadedComment>
  <threadedComment ref="E8" dT="2025-08-13T15:26:30.13" personId="{A4A0A1E6-27E4-4894-A7CF-CF3670F2B1FA}" id="{E2286883-8AC2-4FA8-8458-F88ECC084A70}">
    <text xml:space="preserve">1 nuevo informe epidemiológico de Salmonella de los años 2019 a 2024 (2025).
</text>
  </threadedComment>
  <threadedComment ref="F8" dT="2025-08-13T15:27:32.54" personId="{A4A0A1E6-27E4-4894-A7CF-CF3670F2B1FA}" id="{45B76111-6389-4C83-AB1E-4522091639F0}">
    <text xml:space="preserve">Nuevos informes: 
CNRB: 
1 informe epidemiológico de tosferina (2026).  
1 informe epidemiológico de Shigella de los años 2019 a 2025 (2026).
1 informe epidemiológico de Brucella 2021-2025 (2026). 
1 informe epidemiológico de Neisseria gonorrehae (2026). 
 </text>
  </threadedComment>
  <threadedComment ref="I8" dT="2025-08-13T15:33:57.91" personId="{A4A0A1E6-27E4-4894-A7CF-CF3670F2B1FA}" id="{E1E1ACD5-61BF-4D34-8511-BC21E385657A}">
    <text>CNRB: 
1 nuevo informe epidemiológico de Salmonella (2029).</text>
  </threadedComment>
  <threadedComment ref="D9" dT="2025-08-14T20:17:52.83" personId="{A4A0A1E6-27E4-4894-A7CF-CF3670F2B1FA}" id="{054CD13B-E4BE-4BEB-AFB9-949208C15F5D}">
    <text>Tableros interactivos en Sitio Web: 5</text>
  </threadedComment>
  <threadedComment ref="F9" dT="2025-08-13T15:27:32.54" personId="{A4A0A1E6-27E4-4894-A7CF-CF3670F2B1FA}" id="{F7AD069B-B16C-47F9-8D8D-238B8C2A7E74}">
    <text>Nuevos Tableros interactivos de datos: 
1 tablero interactivo de Leptospira para sitio web (2026). 
1 tablero interactivo de localidades con medición de resistencia del Aedes aegypti. (2026)
1 tablero de datos interactivos: de fortificación (2026)</text>
  </threadedComment>
  <threadedComment ref="G9" dT="2025-08-13T15:31:07.55" personId="{A4A0A1E6-27E4-4894-A7CF-CF3670F2B1FA}" id="{500FB827-16FA-4F7C-B12E-99DA8702B0A3}">
    <text xml:space="preserve">Nuevos Tableros interactivos de datos:
CNRM: 
1 tablero de datos interactivo de micobacterias ambientales (2027)
</text>
  </threadedComment>
  <threadedComment ref="H9" dT="2025-08-14T20:25:33.63" personId="{A4A0A1E6-27E4-4894-A7CF-CF3670F2B1FA}" id="{AF6A9BA6-269C-4DAD-B3D5-3752C54BFB74}">
    <text>1 tablero de datos interactivos de alérgenos (2028)</text>
  </threadedComment>
  <threadedComment ref="F10" dT="2025-08-13T15:27:32.54" personId="{A4A0A1E6-27E4-4894-A7CF-CF3670F2B1FA}" id="{C3098D03-3AD3-440E-93AE-50C5AC281684}">
    <text xml:space="preserve">CNRP: 
1 documento técnico sobre los 25 años de la vigilancia de la enfermedad de Chagas. (2026)
</text>
  </threadedComment>
  <threadedComment ref="G10" dT="2025-08-13T15:31:07.55" personId="{A4A0A1E6-27E4-4894-A7CF-CF3670F2B1FA}" id="{4B32FB24-C0D5-4EEB-9147-54E6F7E18EAE}">
    <text>1 documento técnico de tabaco</text>
  </threadedComment>
  <threadedComment ref="D13" dT="2025-08-13T16:41:38.57" personId="{A4A0A1E6-27E4-4894-A7CF-CF3670F2B1FA}" id="{6508658B-6C40-4033-ABA4-0CF91F09DF38}">
    <text xml:space="preserve">SARS-Cov-2, Influenza, Dengue, Bacteriología (Gram positivas, Gram negativas y Resistencia a antimicrobianos), Monkeypox y levaduras (Candida auris) </text>
  </threadedComment>
  <threadedComment ref="E13" dT="2025-08-13T16:06:41.29" personId="{A4A0A1E6-27E4-4894-A7CF-CF3670F2B1FA}" id="{4CC645E7-0BFC-4AAB-8F87-D660870F9781}">
    <text>Nuevas:
1 identificación de Crytococcus sp. por secuenciación de Sanger 
1 identificación de especies de hongos miceliales de los géneros Aspergillus y Sporothrix</text>
  </threadedComment>
  <threadedComment ref="F13" dT="2025-08-13T16:07:21.24" personId="{A4A0A1E6-27E4-4894-A7CF-CF3670F2B1FA}" id="{FFEF5C5C-674E-450A-8131-53CAAC5228E6}">
    <text>1 identificación de especies de hongos miceliales de los géneros Fusarium, Scedosporium y orden Mucorales por secuenciación de Sanger. (2026)
1 caracterización molecular de las especies crípticas del género Histoplasma por secuenciación del genoma completo (2026) 
1 resistencia Plasmodium sp (2026)
1 resistencia Leishmania  (2026)Metagenómica (2026).</text>
  </threadedComment>
  <threadedComment ref="F14" dT="2025-08-13T16:09:11.65" personId="{A4A0A1E6-27E4-4894-A7CF-CF3670F2B1FA}" id="{C41F6D90-ADAF-4F5F-BE22-30B475022342}">
    <text>1 fiebre de los matorrales (2026).
1 PCR para detección del virus vacunal de sarampión y rubeola (2026). 
1 Diagnóstico de Bacillus anthracis y Corynebacterium diphteriae en muestras clínicas por RT-PCR (2026).
1 PCR de rabia (2026).
1 Prueba de sinergia de ceftacidima avibactam más aztreonam para posibilidad de tratamiento (2026).
1 determinación de la sensibilidad a los antifúngicos en levaduras por microdilución en caldo según método del CLSI (2026).
1 caracterización fenotípica de hongos miceliales por cultivo en lámina (2026).
1 detección de Pneumocysti jirovecii en muestras clínicas por biología molecular (2026)</text>
  </threadedComment>
  <threadedComment ref="F14" dT="2025-09-19T15:00:27.75" personId="{A4A0A1E6-27E4-4894-A7CF-CF3670F2B1FA}" id="{98F7114D-BD59-4318-A6C6-CE3441100859}" parentId="{C41F6D90-ADAF-4F5F-BE22-30B475022342}">
    <text xml:space="preserve">PCR Rabia 
PCR vacunal Sarampión y rubéola </text>
  </threadedComment>
  <threadedComment ref="G14" dT="2025-08-13T16:10:55.55" personId="{A4A0A1E6-27E4-4894-A7CF-CF3670F2B1FA}" id="{AC650BD3-521C-4A79-B392-16FD28433BDD}">
    <text>1 determinación de la sensibilidad a los antifúngicos en hongos del género Aspergillus y de otros hongos miceliales por microdilución en caldo según método del CLSI (2027).
1 detección de biomarcadores de infección fúngica invasiva: Galactomananas por ELISA (cuantitativo) e histoplasma en orina (2027)</text>
  </threadedComment>
  <threadedComment ref="G14" dT="2025-09-19T15:01:22.63" personId="{A4A0A1E6-27E4-4894-A7CF-CF3670F2B1FA}" id="{A500E886-5CBD-4A27-B9DD-65C32A30C077}" parentId="{AC650BD3-521C-4A79-B392-16FD28433BDD}">
    <text xml:space="preserve">ELISA acs contra Rabia 
Secuenciación de Sanger para Sarampión </text>
  </threadedComment>
  <threadedComment ref="H14" dT="2025-08-13T16:10:10.55" personId="{A4A0A1E6-27E4-4894-A7CF-CF3670F2B1FA}" id="{151637D7-8428-423B-B073-DD1968D69348}">
    <text xml:space="preserve">1 Borreliosis (2028)
</text>
  </threadedComment>
  <threadedComment ref="H14" dT="2025-09-19T15:02:41.69" personId="{A4A0A1E6-27E4-4894-A7CF-CF3670F2B1FA}" id="{1C4D45BD-F1DA-48AD-82F8-D839132FBD0C}" parentId="{151637D7-8428-423B-B073-DD1968D69348}">
    <text xml:space="preserve">ELISA acs Virus de Encefalitis Equina Venezolana (VEEV) 
ELISA acs Virus de Encefalitis Equina del Este (VEEE) 
Estandarizar la detección de Plasmodium ovale y de Plasmodium knowlesi </text>
  </threadedComment>
  <threadedComment ref="I14" dT="2025-09-19T15:03:01.95" personId="{A4A0A1E6-27E4-4894-A7CF-CF3670F2B1FA}" id="{F4EE960B-C157-40DB-B8BA-4E831E8F7DDA}">
    <text xml:space="preserve">ELISA acs Virus de Encefalitis Equina del Oeste (VEEO) 
ELISA acs Virus del Nilo Occidental (VNO) </text>
  </threadedComment>
  <threadedComment ref="F15" dT="2025-08-13T19:39:01.36" personId="{A4A0A1E6-27E4-4894-A7CF-CF3670F2B1FA}" id="{E75EB8F2-7D66-4CA2-890E-49A8BEE25A8C}">
    <text>CBD, THC</text>
  </threadedComment>
  <threadedComment ref="G15" dT="2025-08-13T19:39:08.27" personId="{A4A0A1E6-27E4-4894-A7CF-CF3670F2B1FA}" id="{E3D56729-CC2D-451E-B30C-B9F426947EA0}">
    <text>CBDA,THCA</text>
  </threadedComment>
  <threadedComment ref="H15" dT="2025-08-13T19:39:27.96" personId="{A4A0A1E6-27E4-4894-A7CF-CF3670F2B1FA}" id="{D8473BB4-818A-48FA-A6E1-40BB28CBE8FB}">
    <text>B1, B2</text>
  </threadedComment>
  <threadedComment ref="I15" dT="2025-08-13T19:39:33.37" personId="{A4A0A1E6-27E4-4894-A7CF-CF3670F2B1FA}" id="{59EF2137-70CE-4590-80A7-4865F18DE24F}">
    <text>G1, G2, ocratoxinas en café</text>
  </threadedComment>
  <threadedComment ref="F16" dT="2025-08-18T16:20:22.56" personId="{A4A0A1E6-27E4-4894-A7CF-CF3670F2B1FA}" id="{A7AE4AD5-250E-4B5D-A440-F72A38F0A78C}">
    <text>CBD, THC</text>
  </threadedComment>
  <threadedComment ref="G16" dT="2025-08-18T16:21:15.79" personId="{A4A0A1E6-27E4-4894-A7CF-CF3670F2B1FA}" id="{49B500E3-55BE-469E-94C7-8F0CBE7A5E10}">
    <text>CBDA,THCA</text>
  </threadedComment>
  <threadedComment ref="F17" dT="2025-08-13T19:37:28.13" personId="{A4A0A1E6-27E4-4894-A7CF-CF3670F2B1FA}" id="{0F6579A3-B44C-4425-BD3B-2ABC5F521443}">
    <text>leche</text>
  </threadedComment>
  <threadedComment ref="G17" dT="2025-08-13T19:37:35.66" personId="{A4A0A1E6-27E4-4894-A7CF-CF3670F2B1FA}" id="{4A12855E-F222-4AE8-B715-AACFE542A624}">
    <text>huevo</text>
  </threadedComment>
  <threadedComment ref="H17" dT="2025-08-13T19:37:50.50" personId="{A4A0A1E6-27E4-4894-A7CF-CF3670F2B1FA}" id="{A1657FCF-0744-49CE-ABE5-44D25F86ACBC}">
    <text>Mariscos</text>
  </threadedComment>
  <threadedComment ref="I17" dT="2025-08-13T19:37:59.02" personId="{A4A0A1E6-27E4-4894-A7CF-CF3670F2B1FA}" id="{B6ACFBA6-82DA-419D-81DE-21201866FF53}">
    <text>maní</text>
  </threadedComment>
  <threadedComment ref="E18" dT="2025-08-13T19:35:04.77" personId="{A4A0A1E6-27E4-4894-A7CF-CF3670F2B1FA}" id="{C3FDA340-8C3F-4BBE-BC79-96AD6A24A359}">
    <text>Determinación de Hepatitis A, norovirus y rotavirus A en alimentos vegetales</text>
  </threadedComment>
  <threadedComment ref="F18" dT="2025-08-13T19:35:38.65" personId="{A4A0A1E6-27E4-4894-A7CF-CF3670F2B1FA}" id="{06C0256E-8B61-456E-8188-09EC1B7ACE14}">
    <text xml:space="preserve">Detección molecular de C. perfringens (cárnicos crudos no curados y vegetales crudos) y C. botulinum (conservas de alimentos de carnes o vegetales)
</text>
  </threadedComment>
  <threadedComment ref="G18" dT="2025-08-13T19:33:43.87" personId="{A4A0A1E6-27E4-4894-A7CF-CF3670F2B1FA}" id="{50CD4FDD-4EDB-47D0-9DFD-A8D20E0F1EF1}">
    <text>Recuentos de Clostridium sp. Y Determinación de Yersinia</text>
  </threadedComment>
  <threadedComment ref="H18" dT="2025-08-13T19:34:02.50" personId="{A4A0A1E6-27E4-4894-A7CF-CF3670F2B1FA}" id="{833DAE1D-C5C6-4298-8603-076EB249D232}">
    <text xml:space="preserve">
</text>
  </threadedComment>
  <threadedComment ref="H18" dT="2025-08-13T19:36:09.59" personId="{A4A0A1E6-27E4-4894-A7CF-CF3670F2B1FA}" id="{CBA2432D-4A30-44A8-8986-9D02E4592969}" parentId="{833DAE1D-C5C6-4298-8603-076EB249D232}">
    <text xml:space="preserve">STEC (e.coli productora de toxina Shiga) -tamizaje molecular y Legionella en aguas.
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E8" dT="2025-08-22T20:29:47.39" personId="{A4A0A1E6-27E4-4894-A7CF-CF3670F2B1FA}" id="{BCC8DF7F-843C-4E9F-AC21-D76C776D8965}">
    <text>Funcionarios USTL. 1 profesional y 6 técnicos</text>
  </threadedComment>
  <threadedComment ref="F8" dT="2025-08-22T20:30:16.61" personId="{A4A0A1E6-27E4-4894-A7CF-CF3670F2B1FA}" id="{00AFE6C9-7EC0-47F8-8662-C7B59C1378BE}">
    <text>USTL: 6 técnicos
UIM: 4 profesionales</text>
  </threadedComment>
  <threadedComment ref="G8" dT="2025-08-18T16:39:10.77" personId="{A4A0A1E6-27E4-4894-A7CF-CF3670F2B1FA}" id="{2970218C-0E5E-4035-A9AA-98A662917F68}">
    <text>UPI: 2 profesionales y 2 técnicos</text>
  </threadedComment>
  <threadedComment ref="G8" dT="2025-08-18T16:41:04.99" personId="{A4A0A1E6-27E4-4894-A7CF-CF3670F2B1FA}" id="{3851CBAA-12A6-4287-BFB5-580FB2B6C326}" parentId="{2970218C-0E5E-4035-A9AA-98A662917F68}">
    <text>RQ: 1 profesional y 2 técnicos</text>
  </threadedComment>
  <threadedComment ref="H8" dT="2025-08-18T16:39:32.13" personId="{A4A0A1E6-27E4-4894-A7CF-CF3670F2B1FA}" id="{9EF2C585-831E-41EF-94B7-D0569A3AA9AD}">
    <text>URH: 3 profesionales y 1 técnico</text>
  </threadedComment>
  <threadedComment ref="I8" dT="2025-08-18T16:40:24.82" personId="{A4A0A1E6-27E4-4894-A7CF-CF3670F2B1FA}" id="{5260ADBF-E28A-4C78-AEB3-169F9E28AAFF}">
    <text>UFC: 4 profesionales y 2 técnicos</text>
  </threadedComment>
  <threadedComment ref="B11" dT="2026-02-16T21:31:40.81" personId="{A4A0A1E6-27E4-4894-A7CF-CF3670F2B1FA}" id="{FB3F6F68-AB58-4016-9C9D-018323D5DAE6}">
    <text>Por año el máximo de auditores que se pueden formar son 2. Uno para 17025 y otro para 17043.
Actualmente requieren 2 años de formación. Se propone eliminar meta 2028. O bajar requisito de formación de 2 años.</text>
  </threadedComment>
  <threadedComment ref="D12" dT="2025-08-12T19:28:43.39" personId="{A4A0A1E6-27E4-4894-A7CF-CF3670F2B1FA}" id="{DF3D049A-9EC4-4BE3-94CD-59C8A447C04E}">
    <text>Actual en transición</text>
  </threadedComment>
  <threadedComment ref="E12" dT="2025-08-12T19:28:43.39" personId="{A4A0A1E6-27E4-4894-A7CF-CF3670F2B1FA}" id="{4FA9A7CB-3A86-41CE-A439-5817F846139C}">
    <text>Actual en transición</text>
  </threadedComment>
  <threadedComment ref="F12" dT="2025-08-12T19:30:07.07" personId="{A4A0A1E6-27E4-4894-A7CF-CF3670F2B1FA}" id="{468EF3DD-C034-450A-BFCE-A33F91478AC8}">
    <text>Actual + Malaria</text>
  </threadedComment>
  <threadedComment ref="G12" dT="2025-08-12T19:30:25.76" personId="{A4A0A1E6-27E4-4894-A7CF-CF3670F2B1FA}" id="{4EA9672D-0DDE-4528-9593-9E82718D9C24}">
    <text>+ Baciloscopía</text>
  </threadedComment>
  <threadedComment ref="H12" dT="2025-08-12T19:30:44.33" personId="{A4A0A1E6-27E4-4894-A7CF-CF3670F2B1FA}" id="{D86C1C04-54E0-443F-B990-76D97CBE90A4}">
    <text>+ VR</text>
  </threadedComment>
  <threadedComment ref="I12" dT="2025-08-12T19:30:53.89" personId="{A4A0A1E6-27E4-4894-A7CF-CF3670F2B1FA}" id="{991572BB-1918-4722-A39F-CCF523651384}">
    <text>Mantener los 4</text>
  </threadedComment>
  <threadedComment ref="F13" dT="2025-08-12T19:35:17.33" personId="{A4A0A1E6-27E4-4894-A7CF-CF3670F2B1FA}" id="{8194DD0D-ADCE-4F47-82F8-3EF1E424C3AC}">
    <text>1 CNRV Elisa Sarampión</text>
  </threadedComment>
  <threadedComment ref="G13" dT="2025-08-12T19:37:05.89" personId="{A4A0A1E6-27E4-4894-A7CF-CF3670F2B1FA}" id="{7D9F34F6-170D-4977-A270-49602F0B2EFA}">
    <text xml:space="preserve">1 CNRM MTB Xpert y 1 CNRM MTB mutaciones de resistencia </text>
  </threadedComment>
  <threadedComment ref="I13" dT="2025-08-12T19:35:34.26" personId="{A4A0A1E6-27E4-4894-A7CF-CF3670F2B1FA}" id="{CF7FC4C0-9C01-49F4-98A7-1773FCB6C5F3}">
    <text>1 CNRB Leptospira</text>
  </threadedComment>
  <threadedComment ref="E14" dT="2025-08-12T17:45:26.10" personId="{A4A0A1E6-27E4-4894-A7CF-CF3670F2B1FA}" id="{320EEB92-CCB1-4CF8-BFD7-47332CBDC546}">
    <text>1 CNRV VR</text>
  </threadedComment>
  <threadedComment ref="H14" dT="2025-08-12T19:40:40.20" personId="{A4A0A1E6-27E4-4894-A7CF-CF3670F2B1FA}" id="{15F11E63-50DB-4213-B0D5-B836E89C1AEF}">
    <text xml:space="preserve"> 1 CNRIMA Salmonella spp vegetales
</text>
  </threadedComment>
  <threadedComment ref="I14" dT="2025-08-12T19:40:46.16" personId="{A4A0A1E6-27E4-4894-A7CF-CF3670F2B1FA}" id="{EC56EEDE-0530-4179-A091-515F5FF73295}">
    <text>1 CNRIMA Listeria monocytogenes en quesos</text>
  </threadedComment>
  <threadedComment ref="H17" dT="2025-08-12T19:45:49.21" personId="{A4A0A1E6-27E4-4894-A7CF-CF3670F2B1FA}" id="{CB2270E2-2EBA-4C73-A328-AAE555109CEE}">
    <text>BCP</text>
  </threadedComment>
  <threadedComment ref="I17" dT="2025-08-12T19:45:59.69" personId="{A4A0A1E6-27E4-4894-A7CF-CF3670F2B1FA}" id="{024B6431-7571-4436-87C8-73D66D5D414E}">
    <text>PRD</text>
  </threadedComment>
  <threadedComment ref="I18" dT="2025-08-12T19:47:02.79" personId="{A4A0A1E6-27E4-4894-A7CF-CF3670F2B1FA}" id="{7FC10283-D1CF-4C29-B035-1A045777A355}">
    <text xml:space="preserve">1 PRD y 1 BCP </text>
  </threadedComment>
</ThreadedComments>
</file>

<file path=xl/threadedComments/threadedComment4.xml><?xml version="1.0" encoding="utf-8"?>
<ThreadedComments xmlns="http://schemas.microsoft.com/office/spreadsheetml/2018/threadedcomments" xmlns:x="http://schemas.openxmlformats.org/spreadsheetml/2006/main">
  <threadedComment ref="F7" dT="2025-07-15T16:40:28.26" personId="{A4A0A1E6-27E4-4894-A7CF-CF3670F2B1FA}" id="{CDEC4840-8C02-43AE-BFC9-FE14EF1EED28}">
    <text>Acta de alimentos</text>
  </threadedComment>
  <threadedComment ref="H7" dT="2025-07-15T16:40:36.94" personId="{A4A0A1E6-27E4-4894-A7CF-CF3670F2B1FA}" id="{158B8625-DE70-4DC3-A0FF-5C3A7177C5A4}">
    <text>R85</text>
  </threadedComment>
  <threadedComment ref="E13" dT="2025-08-12T17:45:26.10" personId="{A4A0A1E6-27E4-4894-A7CF-CF3670F2B1FA}" id="{AD827FF3-2486-46BC-B8F5-E0A266172837}">
    <text>5 o menos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3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10.xml"/><Relationship Id="rId5" Type="http://schemas.microsoft.com/office/2017/10/relationships/threadedComment" Target="../threadedComments/threadedComment4.xml"/><Relationship Id="rId4" Type="http://schemas.openxmlformats.org/officeDocument/2006/relationships/comments" Target="../comments4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4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4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1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6.xml"/><Relationship Id="rId5" Type="http://schemas.microsoft.com/office/2017/10/relationships/threadedComment" Target="../threadedComments/threadedComment2.xml"/><Relationship Id="rId4" Type="http://schemas.openxmlformats.org/officeDocument/2006/relationships/comments" Target="../comments2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2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8.xml"/><Relationship Id="rId5" Type="http://schemas.microsoft.com/office/2017/10/relationships/threadedComment" Target="../threadedComments/threadedComment3.xml"/><Relationship Id="rId4" Type="http://schemas.openxmlformats.org/officeDocument/2006/relationships/comments" Target="../comments3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06692B-1C00-43A9-B2B2-7E64FA28065B}">
  <dimension ref="A1:AF72"/>
  <sheetViews>
    <sheetView workbookViewId="0"/>
  </sheetViews>
  <sheetFormatPr baseColWidth="10" defaultRowHeight="14.4" x14ac:dyDescent="0.3"/>
  <sheetData>
    <row r="1" spans="1:32" x14ac:dyDescent="0.3">
      <c r="A1" s="107"/>
      <c r="B1" s="108"/>
      <c r="C1" s="108"/>
      <c r="D1" s="109"/>
      <c r="E1" s="136" t="s">
        <v>273</v>
      </c>
      <c r="F1" s="137"/>
      <c r="G1" s="137"/>
      <c r="H1" s="137"/>
      <c r="I1" s="137"/>
      <c r="J1" s="137"/>
      <c r="K1" s="137"/>
      <c r="L1" s="137"/>
      <c r="M1" s="137"/>
      <c r="N1" s="110"/>
      <c r="O1" s="108"/>
      <c r="P1" s="109"/>
      <c r="Q1" s="110"/>
      <c r="R1" s="108"/>
      <c r="S1" s="108"/>
      <c r="T1" s="109"/>
      <c r="U1" s="136" t="s">
        <v>273</v>
      </c>
      <c r="V1" s="137"/>
      <c r="W1" s="137"/>
      <c r="X1" s="137"/>
      <c r="Y1" s="137"/>
      <c r="Z1" s="137"/>
      <c r="AA1" s="137"/>
      <c r="AB1" s="137"/>
      <c r="AC1" s="137"/>
      <c r="AD1" s="110"/>
      <c r="AE1" s="108"/>
      <c r="AF1" s="109"/>
    </row>
    <row r="2" spans="1:32" x14ac:dyDescent="0.3">
      <c r="A2" s="111"/>
      <c r="B2" s="112"/>
      <c r="C2" s="112"/>
      <c r="D2" s="113"/>
      <c r="E2" s="137"/>
      <c r="F2" s="137"/>
      <c r="G2" s="137"/>
      <c r="H2" s="137"/>
      <c r="I2" s="137"/>
      <c r="J2" s="137"/>
      <c r="K2" s="137"/>
      <c r="L2" s="137"/>
      <c r="M2" s="137"/>
      <c r="N2" s="111"/>
      <c r="O2" s="112"/>
      <c r="P2" s="113"/>
      <c r="Q2" s="111"/>
      <c r="R2" s="112"/>
      <c r="S2" s="112"/>
      <c r="T2" s="113"/>
      <c r="U2" s="137"/>
      <c r="V2" s="137"/>
      <c r="W2" s="137"/>
      <c r="X2" s="137"/>
      <c r="Y2" s="137"/>
      <c r="Z2" s="137"/>
      <c r="AA2" s="137"/>
      <c r="AB2" s="137"/>
      <c r="AC2" s="137"/>
      <c r="AD2" s="111"/>
      <c r="AE2" s="112"/>
      <c r="AF2" s="113"/>
    </row>
    <row r="3" spans="1:32" x14ac:dyDescent="0.3">
      <c r="A3" s="111"/>
      <c r="B3" s="112"/>
      <c r="C3" s="112"/>
      <c r="D3" s="113"/>
      <c r="E3" s="137"/>
      <c r="F3" s="137"/>
      <c r="G3" s="137"/>
      <c r="H3" s="137"/>
      <c r="I3" s="137"/>
      <c r="J3" s="137"/>
      <c r="K3" s="137"/>
      <c r="L3" s="137"/>
      <c r="M3" s="137"/>
      <c r="N3" s="111"/>
      <c r="O3" s="112"/>
      <c r="P3" s="113"/>
      <c r="Q3" s="111"/>
      <c r="R3" s="112"/>
      <c r="S3" s="112"/>
      <c r="T3" s="113"/>
      <c r="U3" s="137"/>
      <c r="V3" s="137"/>
      <c r="W3" s="137"/>
      <c r="X3" s="137"/>
      <c r="Y3" s="137"/>
      <c r="Z3" s="137"/>
      <c r="AA3" s="137"/>
      <c r="AB3" s="137"/>
      <c r="AC3" s="137"/>
      <c r="AD3" s="111"/>
      <c r="AE3" s="112"/>
      <c r="AF3" s="113"/>
    </row>
    <row r="4" spans="1:32" x14ac:dyDescent="0.3">
      <c r="A4" s="111"/>
      <c r="B4" s="112"/>
      <c r="C4" s="112"/>
      <c r="D4" s="113"/>
      <c r="E4" s="137"/>
      <c r="F4" s="137"/>
      <c r="G4" s="137"/>
      <c r="H4" s="137"/>
      <c r="I4" s="137"/>
      <c r="J4" s="137"/>
      <c r="K4" s="137"/>
      <c r="L4" s="137"/>
      <c r="M4" s="137"/>
      <c r="N4" s="111"/>
      <c r="O4" s="112"/>
      <c r="P4" s="113"/>
      <c r="Q4" s="111"/>
      <c r="R4" s="112"/>
      <c r="S4" s="112"/>
      <c r="T4" s="113"/>
      <c r="U4" s="137"/>
      <c r="V4" s="137"/>
      <c r="W4" s="137"/>
      <c r="X4" s="137"/>
      <c r="Y4" s="137"/>
      <c r="Z4" s="137"/>
      <c r="AA4" s="137"/>
      <c r="AB4" s="137"/>
      <c r="AC4" s="137"/>
      <c r="AD4" s="111"/>
      <c r="AE4" s="112"/>
      <c r="AF4" s="113"/>
    </row>
    <row r="5" spans="1:32" x14ac:dyDescent="0.3">
      <c r="A5" s="111"/>
      <c r="B5" s="112"/>
      <c r="C5" s="112"/>
      <c r="D5" s="113"/>
      <c r="E5" s="137"/>
      <c r="F5" s="137"/>
      <c r="G5" s="137"/>
      <c r="H5" s="137"/>
      <c r="I5" s="137"/>
      <c r="J5" s="137"/>
      <c r="K5" s="137"/>
      <c r="L5" s="137"/>
      <c r="M5" s="137"/>
      <c r="N5" s="111"/>
      <c r="O5" s="112"/>
      <c r="P5" s="113"/>
      <c r="Q5" s="111"/>
      <c r="R5" s="112"/>
      <c r="S5" s="112"/>
      <c r="T5" s="113"/>
      <c r="U5" s="137"/>
      <c r="V5" s="137"/>
      <c r="W5" s="137"/>
      <c r="X5" s="137"/>
      <c r="Y5" s="137"/>
      <c r="Z5" s="137"/>
      <c r="AA5" s="137"/>
      <c r="AB5" s="137"/>
      <c r="AC5" s="137"/>
      <c r="AD5" s="111"/>
      <c r="AE5" s="112"/>
      <c r="AF5" s="113"/>
    </row>
    <row r="6" spans="1:32" x14ac:dyDescent="0.3">
      <c r="A6" s="111"/>
      <c r="B6" s="112"/>
      <c r="C6" s="112"/>
      <c r="D6" s="113"/>
      <c r="E6" s="137"/>
      <c r="F6" s="137"/>
      <c r="G6" s="137"/>
      <c r="H6" s="137"/>
      <c r="I6" s="137"/>
      <c r="J6" s="137"/>
      <c r="K6" s="137"/>
      <c r="L6" s="137"/>
      <c r="M6" s="137"/>
      <c r="N6" s="111"/>
      <c r="O6" s="112"/>
      <c r="P6" s="113"/>
      <c r="Q6" s="111"/>
      <c r="R6" s="112"/>
      <c r="S6" s="112"/>
      <c r="T6" s="113"/>
      <c r="U6" s="137"/>
      <c r="V6" s="137"/>
      <c r="W6" s="137"/>
      <c r="X6" s="137"/>
      <c r="Y6" s="137"/>
      <c r="Z6" s="137"/>
      <c r="AA6" s="137"/>
      <c r="AB6" s="137"/>
      <c r="AC6" s="137"/>
      <c r="AD6" s="111"/>
      <c r="AE6" s="112"/>
      <c r="AF6" s="113"/>
    </row>
    <row r="7" spans="1:32" ht="15" thickBot="1" x14ac:dyDescent="0.35">
      <c r="A7" s="111"/>
      <c r="B7" s="112"/>
      <c r="C7" s="112"/>
      <c r="D7" s="113"/>
      <c r="E7" s="137"/>
      <c r="F7" s="137"/>
      <c r="G7" s="137"/>
      <c r="H7" s="137"/>
      <c r="I7" s="137"/>
      <c r="J7" s="137"/>
      <c r="K7" s="137"/>
      <c r="L7" s="137"/>
      <c r="M7" s="137"/>
      <c r="N7" s="111"/>
      <c r="O7" s="112"/>
      <c r="P7" s="113"/>
      <c r="Q7" s="111"/>
      <c r="R7" s="112"/>
      <c r="S7" s="112"/>
      <c r="T7" s="113"/>
      <c r="U7" s="137"/>
      <c r="V7" s="137"/>
      <c r="W7" s="137"/>
      <c r="X7" s="137"/>
      <c r="Y7" s="137"/>
      <c r="Z7" s="137"/>
      <c r="AA7" s="137"/>
      <c r="AB7" s="137"/>
      <c r="AC7" s="137"/>
      <c r="AD7" s="111"/>
      <c r="AE7" s="112"/>
      <c r="AF7" s="113"/>
    </row>
    <row r="8" spans="1:32" x14ac:dyDescent="0.3">
      <c r="A8" s="111"/>
      <c r="B8" s="112"/>
      <c r="C8" s="112"/>
      <c r="D8" s="113"/>
      <c r="E8" s="110"/>
      <c r="F8" s="108"/>
      <c r="G8" s="108"/>
      <c r="H8" s="109"/>
      <c r="I8" s="129"/>
      <c r="J8" s="130"/>
      <c r="K8" s="130"/>
      <c r="L8" s="130"/>
      <c r="M8" s="130"/>
      <c r="N8" s="111"/>
      <c r="O8" s="112"/>
      <c r="P8" s="113"/>
      <c r="Q8" s="111"/>
      <c r="R8" s="112"/>
      <c r="S8" s="112"/>
      <c r="T8" s="113"/>
      <c r="U8" s="110"/>
      <c r="V8" s="108"/>
      <c r="W8" s="108"/>
      <c r="X8" s="109"/>
      <c r="Y8" s="129"/>
      <c r="Z8" s="130"/>
      <c r="AA8" s="130"/>
      <c r="AB8" s="130"/>
      <c r="AC8" s="130"/>
      <c r="AD8" s="111"/>
      <c r="AE8" s="112"/>
      <c r="AF8" s="113"/>
    </row>
    <row r="9" spans="1:32" x14ac:dyDescent="0.3">
      <c r="A9" s="111"/>
      <c r="B9" s="112"/>
      <c r="C9" s="112"/>
      <c r="D9" s="113"/>
      <c r="E9" s="111"/>
      <c r="F9" s="112"/>
      <c r="G9" s="112"/>
      <c r="H9" s="113"/>
      <c r="I9" s="131"/>
      <c r="J9" s="132"/>
      <c r="K9" s="132"/>
      <c r="L9" s="132"/>
      <c r="M9" s="132"/>
      <c r="N9" s="111"/>
      <c r="O9" s="112"/>
      <c r="P9" s="113"/>
      <c r="Q9" s="111"/>
      <c r="R9" s="112"/>
      <c r="S9" s="112"/>
      <c r="T9" s="113"/>
      <c r="U9" s="111"/>
      <c r="V9" s="112"/>
      <c r="W9" s="112"/>
      <c r="X9" s="113"/>
      <c r="Y9" s="131"/>
      <c r="Z9" s="132"/>
      <c r="AA9" s="132"/>
      <c r="AB9" s="132"/>
      <c r="AC9" s="132"/>
      <c r="AD9" s="111"/>
      <c r="AE9" s="112"/>
      <c r="AF9" s="113"/>
    </row>
    <row r="10" spans="1:32" x14ac:dyDescent="0.3">
      <c r="A10" s="111"/>
      <c r="B10" s="112"/>
      <c r="C10" s="112"/>
      <c r="D10" s="113"/>
      <c r="E10" s="111"/>
      <c r="F10" s="112"/>
      <c r="G10" s="112"/>
      <c r="H10" s="113"/>
      <c r="I10" s="131"/>
      <c r="J10" s="132"/>
      <c r="K10" s="132"/>
      <c r="L10" s="132"/>
      <c r="M10" s="132"/>
      <c r="N10" s="111"/>
      <c r="O10" s="112"/>
      <c r="P10" s="113"/>
      <c r="Q10" s="111"/>
      <c r="R10" s="112"/>
      <c r="S10" s="112"/>
      <c r="T10" s="113"/>
      <c r="U10" s="111"/>
      <c r="V10" s="112"/>
      <c r="W10" s="112"/>
      <c r="X10" s="113"/>
      <c r="Y10" s="131"/>
      <c r="Z10" s="132"/>
      <c r="AA10" s="132"/>
      <c r="AB10" s="132"/>
      <c r="AC10" s="132"/>
      <c r="AD10" s="111"/>
      <c r="AE10" s="112"/>
      <c r="AF10" s="113"/>
    </row>
    <row r="11" spans="1:32" x14ac:dyDescent="0.3">
      <c r="A11" s="111"/>
      <c r="B11" s="112"/>
      <c r="C11" s="112"/>
      <c r="D11" s="113"/>
      <c r="E11" s="111"/>
      <c r="F11" s="112"/>
      <c r="G11" s="112"/>
      <c r="H11" s="113"/>
      <c r="I11" s="131"/>
      <c r="J11" s="132"/>
      <c r="K11" s="132"/>
      <c r="L11" s="132"/>
      <c r="M11" s="132"/>
      <c r="N11" s="111"/>
      <c r="O11" s="112"/>
      <c r="P11" s="113"/>
      <c r="Q11" s="111"/>
      <c r="R11" s="112"/>
      <c r="S11" s="112"/>
      <c r="T11" s="113"/>
      <c r="U11" s="111"/>
      <c r="V11" s="112"/>
      <c r="W11" s="112"/>
      <c r="X11" s="113"/>
      <c r="Y11" s="131"/>
      <c r="Z11" s="132"/>
      <c r="AA11" s="132"/>
      <c r="AB11" s="132"/>
      <c r="AC11" s="132"/>
      <c r="AD11" s="111"/>
      <c r="AE11" s="112"/>
      <c r="AF11" s="113"/>
    </row>
    <row r="12" spans="1:32" ht="15" thickBot="1" x14ac:dyDescent="0.35">
      <c r="A12" s="114"/>
      <c r="B12" s="115"/>
      <c r="C12" s="115"/>
      <c r="D12" s="116"/>
      <c r="E12" s="111"/>
      <c r="F12" s="112"/>
      <c r="G12" s="112"/>
      <c r="H12" s="113"/>
      <c r="I12" s="131"/>
      <c r="J12" s="132"/>
      <c r="K12" s="132"/>
      <c r="L12" s="132"/>
      <c r="M12" s="132"/>
      <c r="N12" s="111"/>
      <c r="O12" s="112"/>
      <c r="P12" s="113"/>
      <c r="Q12" s="114"/>
      <c r="R12" s="115"/>
      <c r="S12" s="115"/>
      <c r="T12" s="116"/>
      <c r="U12" s="111"/>
      <c r="V12" s="112"/>
      <c r="W12" s="112"/>
      <c r="X12" s="113"/>
      <c r="Y12" s="131"/>
      <c r="Z12" s="132"/>
      <c r="AA12" s="132"/>
      <c r="AB12" s="132"/>
      <c r="AC12" s="132"/>
      <c r="AD12" s="111"/>
      <c r="AE12" s="112"/>
      <c r="AF12" s="113"/>
    </row>
    <row r="13" spans="1:32" x14ac:dyDescent="0.3">
      <c r="A13" s="110"/>
      <c r="B13" s="108"/>
      <c r="C13" s="108"/>
      <c r="D13" s="109"/>
      <c r="E13" s="111"/>
      <c r="F13" s="112"/>
      <c r="G13" s="112"/>
      <c r="H13" s="113"/>
      <c r="I13" s="131"/>
      <c r="J13" s="132"/>
      <c r="K13" s="132"/>
      <c r="L13" s="132"/>
      <c r="M13" s="132"/>
      <c r="N13" s="111"/>
      <c r="O13" s="112"/>
      <c r="P13" s="113"/>
      <c r="Q13" s="110"/>
      <c r="R13" s="108"/>
      <c r="S13" s="108"/>
      <c r="T13" s="109"/>
      <c r="U13" s="111"/>
      <c r="V13" s="112"/>
      <c r="W13" s="112"/>
      <c r="X13" s="113"/>
      <c r="Y13" s="131"/>
      <c r="Z13" s="132"/>
      <c r="AA13" s="132"/>
      <c r="AB13" s="132"/>
      <c r="AC13" s="132"/>
      <c r="AD13" s="111"/>
      <c r="AE13" s="112"/>
      <c r="AF13" s="113"/>
    </row>
    <row r="14" spans="1:32" x14ac:dyDescent="0.3">
      <c r="A14" s="111"/>
      <c r="B14" s="112"/>
      <c r="C14" s="112"/>
      <c r="D14" s="113"/>
      <c r="E14" s="111"/>
      <c r="F14" s="112"/>
      <c r="G14" s="112"/>
      <c r="H14" s="113"/>
      <c r="I14" s="131"/>
      <c r="J14" s="132"/>
      <c r="K14" s="132"/>
      <c r="L14" s="132"/>
      <c r="M14" s="132"/>
      <c r="N14" s="111"/>
      <c r="O14" s="112"/>
      <c r="P14" s="113"/>
      <c r="Q14" s="111"/>
      <c r="R14" s="112"/>
      <c r="S14" s="112"/>
      <c r="T14" s="113"/>
      <c r="U14" s="111"/>
      <c r="V14" s="112"/>
      <c r="W14" s="112"/>
      <c r="X14" s="113"/>
      <c r="Y14" s="131"/>
      <c r="Z14" s="132"/>
      <c r="AA14" s="132"/>
      <c r="AB14" s="132"/>
      <c r="AC14" s="132"/>
      <c r="AD14" s="111"/>
      <c r="AE14" s="112"/>
      <c r="AF14" s="113"/>
    </row>
    <row r="15" spans="1:32" x14ac:dyDescent="0.3">
      <c r="A15" s="111"/>
      <c r="B15" s="112"/>
      <c r="C15" s="112"/>
      <c r="D15" s="113"/>
      <c r="E15" s="111"/>
      <c r="F15" s="112"/>
      <c r="G15" s="112"/>
      <c r="H15" s="113"/>
      <c r="I15" s="131"/>
      <c r="J15" s="132"/>
      <c r="K15" s="132"/>
      <c r="L15" s="132"/>
      <c r="M15" s="132"/>
      <c r="N15" s="111"/>
      <c r="O15" s="112"/>
      <c r="P15" s="113"/>
      <c r="Q15" s="111"/>
      <c r="R15" s="112"/>
      <c r="S15" s="112"/>
      <c r="T15" s="113"/>
      <c r="U15" s="111"/>
      <c r="V15" s="112"/>
      <c r="W15" s="112"/>
      <c r="X15" s="113"/>
      <c r="Y15" s="131"/>
      <c r="Z15" s="132"/>
      <c r="AA15" s="132"/>
      <c r="AB15" s="132"/>
      <c r="AC15" s="132"/>
      <c r="AD15" s="111"/>
      <c r="AE15" s="112"/>
      <c r="AF15" s="113"/>
    </row>
    <row r="16" spans="1:32" x14ac:dyDescent="0.3">
      <c r="A16" s="111"/>
      <c r="B16" s="112"/>
      <c r="C16" s="112"/>
      <c r="D16" s="113"/>
      <c r="E16" s="111"/>
      <c r="F16" s="112"/>
      <c r="G16" s="112"/>
      <c r="H16" s="113"/>
      <c r="I16" s="131"/>
      <c r="J16" s="132"/>
      <c r="K16" s="132"/>
      <c r="L16" s="132"/>
      <c r="M16" s="132"/>
      <c r="N16" s="111"/>
      <c r="O16" s="112"/>
      <c r="P16" s="113"/>
      <c r="Q16" s="111"/>
      <c r="R16" s="112"/>
      <c r="S16" s="112"/>
      <c r="T16" s="113"/>
      <c r="U16" s="111"/>
      <c r="V16" s="112"/>
      <c r="W16" s="112"/>
      <c r="X16" s="113"/>
      <c r="Y16" s="131"/>
      <c r="Z16" s="132"/>
      <c r="AA16" s="132"/>
      <c r="AB16" s="132"/>
      <c r="AC16" s="132"/>
      <c r="AD16" s="111"/>
      <c r="AE16" s="112"/>
      <c r="AF16" s="113"/>
    </row>
    <row r="17" spans="1:32" x14ac:dyDescent="0.3">
      <c r="A17" s="111"/>
      <c r="B17" s="112"/>
      <c r="C17" s="112"/>
      <c r="D17" s="113"/>
      <c r="E17" s="111"/>
      <c r="F17" s="112"/>
      <c r="G17" s="112"/>
      <c r="H17" s="113"/>
      <c r="I17" s="131"/>
      <c r="J17" s="132"/>
      <c r="K17" s="132"/>
      <c r="L17" s="132"/>
      <c r="M17" s="132"/>
      <c r="N17" s="111"/>
      <c r="O17" s="112"/>
      <c r="P17" s="113"/>
      <c r="Q17" s="111"/>
      <c r="R17" s="112"/>
      <c r="S17" s="112"/>
      <c r="T17" s="113"/>
      <c r="U17" s="111"/>
      <c r="V17" s="112"/>
      <c r="W17" s="112"/>
      <c r="X17" s="113"/>
      <c r="Y17" s="131"/>
      <c r="Z17" s="132"/>
      <c r="AA17" s="132"/>
      <c r="AB17" s="132"/>
      <c r="AC17" s="132"/>
      <c r="AD17" s="111"/>
      <c r="AE17" s="112"/>
      <c r="AF17" s="113"/>
    </row>
    <row r="18" spans="1:32" ht="15" thickBot="1" x14ac:dyDescent="0.35">
      <c r="A18" s="111"/>
      <c r="B18" s="112"/>
      <c r="C18" s="112"/>
      <c r="D18" s="113"/>
      <c r="E18" s="111"/>
      <c r="F18" s="112"/>
      <c r="G18" s="112"/>
      <c r="H18" s="113"/>
      <c r="I18" s="131"/>
      <c r="J18" s="132"/>
      <c r="K18" s="132"/>
      <c r="L18" s="132"/>
      <c r="M18" s="132"/>
      <c r="N18" s="114"/>
      <c r="O18" s="115"/>
      <c r="P18" s="116"/>
      <c r="Q18" s="111"/>
      <c r="R18" s="112"/>
      <c r="S18" s="112"/>
      <c r="T18" s="113"/>
      <c r="U18" s="111"/>
      <c r="V18" s="112"/>
      <c r="W18" s="112"/>
      <c r="X18" s="113"/>
      <c r="Y18" s="131"/>
      <c r="Z18" s="132"/>
      <c r="AA18" s="132"/>
      <c r="AB18" s="132"/>
      <c r="AC18" s="132"/>
      <c r="AD18" s="114"/>
      <c r="AE18" s="115"/>
      <c r="AF18" s="116"/>
    </row>
    <row r="19" spans="1:32" ht="15" thickBot="1" x14ac:dyDescent="0.35">
      <c r="A19" s="111"/>
      <c r="B19" s="112"/>
      <c r="C19" s="112"/>
      <c r="D19" s="113"/>
      <c r="E19" s="114"/>
      <c r="F19" s="115"/>
      <c r="G19" s="115"/>
      <c r="H19" s="116"/>
      <c r="I19" s="133"/>
      <c r="J19" s="134"/>
      <c r="K19" s="134"/>
      <c r="L19" s="134"/>
      <c r="M19" s="135"/>
      <c r="N19" s="110"/>
      <c r="O19" s="108"/>
      <c r="P19" s="109"/>
      <c r="Q19" s="111"/>
      <c r="R19" s="112"/>
      <c r="S19" s="112"/>
      <c r="T19" s="113"/>
      <c r="U19" s="114"/>
      <c r="V19" s="115"/>
      <c r="W19" s="115"/>
      <c r="X19" s="116"/>
      <c r="Y19" s="133"/>
      <c r="Z19" s="134"/>
      <c r="AA19" s="134"/>
      <c r="AB19" s="134"/>
      <c r="AC19" s="135"/>
      <c r="AD19" s="110"/>
      <c r="AE19" s="108"/>
      <c r="AF19" s="109"/>
    </row>
    <row r="20" spans="1:32" x14ac:dyDescent="0.3">
      <c r="A20" s="111"/>
      <c r="B20" s="112"/>
      <c r="C20" s="112"/>
      <c r="D20" s="112"/>
      <c r="E20" s="110"/>
      <c r="F20" s="108"/>
      <c r="G20" s="108"/>
      <c r="H20" s="109"/>
      <c r="I20" s="110"/>
      <c r="J20" s="108"/>
      <c r="K20" s="108"/>
      <c r="L20" s="108"/>
      <c r="M20" s="109"/>
      <c r="N20" s="111"/>
      <c r="O20" s="112"/>
      <c r="P20" s="113"/>
      <c r="Q20" s="111"/>
      <c r="R20" s="112"/>
      <c r="S20" s="112"/>
      <c r="T20" s="112"/>
      <c r="U20" s="110"/>
      <c r="V20" s="108"/>
      <c r="W20" s="108"/>
      <c r="X20" s="109"/>
      <c r="Y20" s="110"/>
      <c r="Z20" s="108"/>
      <c r="AA20" s="108"/>
      <c r="AB20" s="108"/>
      <c r="AC20" s="109"/>
      <c r="AD20" s="111"/>
      <c r="AE20" s="112"/>
      <c r="AF20" s="113"/>
    </row>
    <row r="21" spans="1:32" x14ac:dyDescent="0.3">
      <c r="A21" s="111"/>
      <c r="B21" s="112"/>
      <c r="C21" s="112"/>
      <c r="D21" s="112"/>
      <c r="E21" s="111"/>
      <c r="F21" s="112"/>
      <c r="G21" s="112"/>
      <c r="H21" s="113"/>
      <c r="I21" s="111"/>
      <c r="J21" s="112"/>
      <c r="K21" s="112"/>
      <c r="L21" s="112"/>
      <c r="M21" s="113"/>
      <c r="N21" s="111"/>
      <c r="O21" s="112"/>
      <c r="P21" s="113"/>
      <c r="Q21" s="111"/>
      <c r="R21" s="112"/>
      <c r="S21" s="112"/>
      <c r="T21" s="112"/>
      <c r="U21" s="111"/>
      <c r="V21" s="112"/>
      <c r="W21" s="112"/>
      <c r="X21" s="113"/>
      <c r="Y21" s="111"/>
      <c r="Z21" s="112"/>
      <c r="AA21" s="112"/>
      <c r="AB21" s="112"/>
      <c r="AC21" s="113"/>
      <c r="AD21" s="111"/>
      <c r="AE21" s="112"/>
      <c r="AF21" s="113"/>
    </row>
    <row r="22" spans="1:32" x14ac:dyDescent="0.3">
      <c r="A22" s="111"/>
      <c r="B22" s="112"/>
      <c r="C22" s="112"/>
      <c r="D22" s="112"/>
      <c r="E22" s="111"/>
      <c r="F22" s="112"/>
      <c r="G22" s="112"/>
      <c r="H22" s="113"/>
      <c r="I22" s="111"/>
      <c r="J22" s="112"/>
      <c r="K22" s="112"/>
      <c r="L22" s="112"/>
      <c r="M22" s="113"/>
      <c r="N22" s="111"/>
      <c r="O22" s="112"/>
      <c r="P22" s="113"/>
      <c r="Q22" s="111"/>
      <c r="R22" s="112"/>
      <c r="S22" s="112"/>
      <c r="T22" s="112"/>
      <c r="U22" s="111"/>
      <c r="V22" s="112"/>
      <c r="W22" s="112"/>
      <c r="X22" s="113"/>
      <c r="Y22" s="111"/>
      <c r="Z22" s="112"/>
      <c r="AA22" s="112"/>
      <c r="AB22" s="112"/>
      <c r="AC22" s="113"/>
      <c r="AD22" s="111"/>
      <c r="AE22" s="112"/>
      <c r="AF22" s="113"/>
    </row>
    <row r="23" spans="1:32" x14ac:dyDescent="0.3">
      <c r="A23" s="111"/>
      <c r="B23" s="112"/>
      <c r="C23" s="112"/>
      <c r="D23" s="112"/>
      <c r="E23" s="111"/>
      <c r="F23" s="112"/>
      <c r="G23" s="112"/>
      <c r="H23" s="113"/>
      <c r="I23" s="111"/>
      <c r="J23" s="112"/>
      <c r="K23" s="112"/>
      <c r="L23" s="112"/>
      <c r="M23" s="113"/>
      <c r="N23" s="111"/>
      <c r="O23" s="112"/>
      <c r="P23" s="113"/>
      <c r="Q23" s="111"/>
      <c r="R23" s="112"/>
      <c r="S23" s="112"/>
      <c r="T23" s="112"/>
      <c r="U23" s="111"/>
      <c r="V23" s="112"/>
      <c r="W23" s="112"/>
      <c r="X23" s="113"/>
      <c r="Y23" s="111"/>
      <c r="Z23" s="112"/>
      <c r="AA23" s="112"/>
      <c r="AB23" s="112"/>
      <c r="AC23" s="113"/>
      <c r="AD23" s="111"/>
      <c r="AE23" s="112"/>
      <c r="AF23" s="113"/>
    </row>
    <row r="24" spans="1:32" ht="15" thickBot="1" x14ac:dyDescent="0.35">
      <c r="A24" s="114"/>
      <c r="B24" s="115"/>
      <c r="C24" s="115"/>
      <c r="D24" s="115"/>
      <c r="E24" s="111"/>
      <c r="F24" s="112"/>
      <c r="G24" s="112"/>
      <c r="H24" s="113"/>
      <c r="I24" s="111"/>
      <c r="J24" s="112"/>
      <c r="K24" s="112"/>
      <c r="L24" s="112"/>
      <c r="M24" s="113"/>
      <c r="N24" s="111"/>
      <c r="O24" s="112"/>
      <c r="P24" s="113"/>
      <c r="Q24" s="114"/>
      <c r="R24" s="115"/>
      <c r="S24" s="115"/>
      <c r="T24" s="115"/>
      <c r="U24" s="111"/>
      <c r="V24" s="112"/>
      <c r="W24" s="112"/>
      <c r="X24" s="113"/>
      <c r="Y24" s="111"/>
      <c r="Z24" s="112"/>
      <c r="AA24" s="112"/>
      <c r="AB24" s="112"/>
      <c r="AC24" s="113"/>
      <c r="AD24" s="111"/>
      <c r="AE24" s="112"/>
      <c r="AF24" s="113"/>
    </row>
    <row r="25" spans="1:32" x14ac:dyDescent="0.3">
      <c r="A25" s="110"/>
      <c r="B25" s="108"/>
      <c r="C25" s="108"/>
      <c r="D25" s="109"/>
      <c r="E25" s="111"/>
      <c r="F25" s="112"/>
      <c r="G25" s="112"/>
      <c r="H25" s="113"/>
      <c r="I25" s="111"/>
      <c r="J25" s="112"/>
      <c r="K25" s="112"/>
      <c r="L25" s="112"/>
      <c r="M25" s="113"/>
      <c r="N25" s="111"/>
      <c r="O25" s="112"/>
      <c r="P25" s="113"/>
      <c r="Q25" s="110"/>
      <c r="R25" s="108"/>
      <c r="S25" s="108"/>
      <c r="T25" s="109"/>
      <c r="U25" s="111"/>
      <c r="V25" s="112"/>
      <c r="W25" s="112"/>
      <c r="X25" s="113"/>
      <c r="Y25" s="111"/>
      <c r="Z25" s="112"/>
      <c r="AA25" s="112"/>
      <c r="AB25" s="112"/>
      <c r="AC25" s="113"/>
      <c r="AD25" s="111"/>
      <c r="AE25" s="112"/>
      <c r="AF25" s="113"/>
    </row>
    <row r="26" spans="1:32" x14ac:dyDescent="0.3">
      <c r="A26" s="111"/>
      <c r="B26" s="112"/>
      <c r="C26" s="112"/>
      <c r="D26" s="113"/>
      <c r="E26" s="111"/>
      <c r="F26" s="112"/>
      <c r="G26" s="112"/>
      <c r="H26" s="113"/>
      <c r="I26" s="111"/>
      <c r="J26" s="112"/>
      <c r="K26" s="112"/>
      <c r="L26" s="112"/>
      <c r="M26" s="113"/>
      <c r="N26" s="111"/>
      <c r="O26" s="112"/>
      <c r="P26" s="113"/>
      <c r="Q26" s="111"/>
      <c r="R26" s="112"/>
      <c r="S26" s="112"/>
      <c r="T26" s="113"/>
      <c r="U26" s="111"/>
      <c r="V26" s="112"/>
      <c r="W26" s="112"/>
      <c r="X26" s="113"/>
      <c r="Y26" s="111"/>
      <c r="Z26" s="112"/>
      <c r="AA26" s="112"/>
      <c r="AB26" s="112"/>
      <c r="AC26" s="113"/>
      <c r="AD26" s="111"/>
      <c r="AE26" s="112"/>
      <c r="AF26" s="113"/>
    </row>
    <row r="27" spans="1:32" x14ac:dyDescent="0.3">
      <c r="A27" s="111"/>
      <c r="B27" s="112"/>
      <c r="C27" s="112"/>
      <c r="D27" s="113"/>
      <c r="E27" s="111"/>
      <c r="F27" s="112"/>
      <c r="G27" s="112"/>
      <c r="H27" s="113"/>
      <c r="I27" s="111"/>
      <c r="J27" s="112"/>
      <c r="K27" s="112"/>
      <c r="L27" s="112"/>
      <c r="M27" s="113"/>
      <c r="N27" s="111"/>
      <c r="O27" s="112"/>
      <c r="P27" s="113"/>
      <c r="Q27" s="111"/>
      <c r="R27" s="112"/>
      <c r="S27" s="112"/>
      <c r="T27" s="113"/>
      <c r="U27" s="111"/>
      <c r="V27" s="112"/>
      <c r="W27" s="112"/>
      <c r="X27" s="113"/>
      <c r="Y27" s="111"/>
      <c r="Z27" s="112"/>
      <c r="AA27" s="112"/>
      <c r="AB27" s="112"/>
      <c r="AC27" s="113"/>
      <c r="AD27" s="111"/>
      <c r="AE27" s="112"/>
      <c r="AF27" s="113"/>
    </row>
    <row r="28" spans="1:32" x14ac:dyDescent="0.3">
      <c r="A28" s="111"/>
      <c r="B28" s="112"/>
      <c r="C28" s="112"/>
      <c r="D28" s="113"/>
      <c r="E28" s="111"/>
      <c r="F28" s="112"/>
      <c r="G28" s="112"/>
      <c r="H28" s="113"/>
      <c r="I28" s="111"/>
      <c r="J28" s="112"/>
      <c r="K28" s="112"/>
      <c r="L28" s="112"/>
      <c r="M28" s="113"/>
      <c r="N28" s="111"/>
      <c r="O28" s="112"/>
      <c r="P28" s="113"/>
      <c r="Q28" s="111"/>
      <c r="R28" s="112"/>
      <c r="S28" s="112"/>
      <c r="T28" s="113"/>
      <c r="U28" s="111"/>
      <c r="V28" s="112"/>
      <c r="W28" s="112"/>
      <c r="X28" s="113"/>
      <c r="Y28" s="111"/>
      <c r="Z28" s="112"/>
      <c r="AA28" s="112"/>
      <c r="AB28" s="112"/>
      <c r="AC28" s="113"/>
      <c r="AD28" s="111"/>
      <c r="AE28" s="112"/>
      <c r="AF28" s="113"/>
    </row>
    <row r="29" spans="1:32" x14ac:dyDescent="0.3">
      <c r="A29" s="111"/>
      <c r="B29" s="112"/>
      <c r="C29" s="112"/>
      <c r="D29" s="113"/>
      <c r="E29" s="111"/>
      <c r="F29" s="112"/>
      <c r="G29" s="112"/>
      <c r="H29" s="113"/>
      <c r="I29" s="111"/>
      <c r="J29" s="112"/>
      <c r="K29" s="112"/>
      <c r="L29" s="112"/>
      <c r="M29" s="113"/>
      <c r="N29" s="111"/>
      <c r="O29" s="112"/>
      <c r="P29" s="113"/>
      <c r="Q29" s="111"/>
      <c r="R29" s="112"/>
      <c r="S29" s="112"/>
      <c r="T29" s="113"/>
      <c r="U29" s="111"/>
      <c r="V29" s="112"/>
      <c r="W29" s="112"/>
      <c r="X29" s="113"/>
      <c r="Y29" s="111"/>
      <c r="Z29" s="112"/>
      <c r="AA29" s="112"/>
      <c r="AB29" s="112"/>
      <c r="AC29" s="113"/>
      <c r="AD29" s="111"/>
      <c r="AE29" s="112"/>
      <c r="AF29" s="113"/>
    </row>
    <row r="30" spans="1:32" x14ac:dyDescent="0.3">
      <c r="A30" s="111"/>
      <c r="B30" s="112"/>
      <c r="C30" s="112"/>
      <c r="D30" s="113"/>
      <c r="E30" s="111"/>
      <c r="F30" s="112"/>
      <c r="G30" s="112"/>
      <c r="H30" s="113"/>
      <c r="I30" s="111"/>
      <c r="J30" s="112"/>
      <c r="K30" s="112"/>
      <c r="L30" s="112"/>
      <c r="M30" s="113"/>
      <c r="N30" s="111"/>
      <c r="O30" s="112"/>
      <c r="P30" s="113"/>
      <c r="Q30" s="111"/>
      <c r="R30" s="112"/>
      <c r="S30" s="112"/>
      <c r="T30" s="113"/>
      <c r="U30" s="111"/>
      <c r="V30" s="112"/>
      <c r="W30" s="112"/>
      <c r="X30" s="113"/>
      <c r="Y30" s="111"/>
      <c r="Z30" s="112"/>
      <c r="AA30" s="112"/>
      <c r="AB30" s="112"/>
      <c r="AC30" s="113"/>
      <c r="AD30" s="111"/>
      <c r="AE30" s="112"/>
      <c r="AF30" s="113"/>
    </row>
    <row r="31" spans="1:32" x14ac:dyDescent="0.3">
      <c r="A31" s="111"/>
      <c r="B31" s="112"/>
      <c r="C31" s="112"/>
      <c r="D31" s="113"/>
      <c r="E31" s="111"/>
      <c r="F31" s="112"/>
      <c r="G31" s="112"/>
      <c r="H31" s="113"/>
      <c r="I31" s="111"/>
      <c r="J31" s="112"/>
      <c r="K31" s="112"/>
      <c r="L31" s="112"/>
      <c r="M31" s="113"/>
      <c r="N31" s="111"/>
      <c r="O31" s="112"/>
      <c r="P31" s="113"/>
      <c r="Q31" s="111"/>
      <c r="R31" s="112"/>
      <c r="S31" s="112"/>
      <c r="T31" s="113"/>
      <c r="U31" s="111"/>
      <c r="V31" s="112"/>
      <c r="W31" s="112"/>
      <c r="X31" s="113"/>
      <c r="Y31" s="111"/>
      <c r="Z31" s="112"/>
      <c r="AA31" s="112"/>
      <c r="AB31" s="112"/>
      <c r="AC31" s="113"/>
      <c r="AD31" s="111"/>
      <c r="AE31" s="112"/>
      <c r="AF31" s="113"/>
    </row>
    <row r="32" spans="1:32" x14ac:dyDescent="0.3">
      <c r="A32" s="111"/>
      <c r="B32" s="112"/>
      <c r="C32" s="112"/>
      <c r="D32" s="113"/>
      <c r="E32" s="111"/>
      <c r="F32" s="112"/>
      <c r="G32" s="112"/>
      <c r="H32" s="113"/>
      <c r="I32" s="111"/>
      <c r="J32" s="112"/>
      <c r="K32" s="112"/>
      <c r="L32" s="112"/>
      <c r="M32" s="113"/>
      <c r="N32" s="111"/>
      <c r="O32" s="112"/>
      <c r="P32" s="113"/>
      <c r="Q32" s="111"/>
      <c r="R32" s="112"/>
      <c r="S32" s="112"/>
      <c r="T32" s="113"/>
      <c r="U32" s="111"/>
      <c r="V32" s="112"/>
      <c r="W32" s="112"/>
      <c r="X32" s="113"/>
      <c r="Y32" s="111"/>
      <c r="Z32" s="112"/>
      <c r="AA32" s="112"/>
      <c r="AB32" s="112"/>
      <c r="AC32" s="113"/>
      <c r="AD32" s="111"/>
      <c r="AE32" s="112"/>
      <c r="AF32" s="113"/>
    </row>
    <row r="33" spans="1:32" x14ac:dyDescent="0.3">
      <c r="A33" s="111"/>
      <c r="B33" s="112"/>
      <c r="C33" s="112"/>
      <c r="D33" s="113"/>
      <c r="E33" s="111"/>
      <c r="F33" s="112"/>
      <c r="G33" s="112"/>
      <c r="H33" s="113"/>
      <c r="I33" s="111"/>
      <c r="J33" s="112"/>
      <c r="K33" s="112"/>
      <c r="L33" s="112"/>
      <c r="M33" s="113"/>
      <c r="N33" s="111"/>
      <c r="O33" s="112"/>
      <c r="P33" s="113"/>
      <c r="Q33" s="111"/>
      <c r="R33" s="112"/>
      <c r="S33" s="112"/>
      <c r="T33" s="113"/>
      <c r="U33" s="111"/>
      <c r="V33" s="112"/>
      <c r="W33" s="112"/>
      <c r="X33" s="113"/>
      <c r="Y33" s="111"/>
      <c r="Z33" s="112"/>
      <c r="AA33" s="112"/>
      <c r="AB33" s="112"/>
      <c r="AC33" s="113"/>
      <c r="AD33" s="111"/>
      <c r="AE33" s="112"/>
      <c r="AF33" s="113"/>
    </row>
    <row r="34" spans="1:32" x14ac:dyDescent="0.3">
      <c r="A34" s="111"/>
      <c r="B34" s="112"/>
      <c r="C34" s="112"/>
      <c r="D34" s="113"/>
      <c r="E34" s="111"/>
      <c r="F34" s="112"/>
      <c r="G34" s="112"/>
      <c r="H34" s="113"/>
      <c r="I34" s="111"/>
      <c r="J34" s="112"/>
      <c r="K34" s="112"/>
      <c r="L34" s="112"/>
      <c r="M34" s="113"/>
      <c r="N34" s="111"/>
      <c r="O34" s="112"/>
      <c r="P34" s="113"/>
      <c r="Q34" s="111"/>
      <c r="R34" s="112"/>
      <c r="S34" s="112"/>
      <c r="T34" s="113"/>
      <c r="U34" s="111"/>
      <c r="V34" s="112"/>
      <c r="W34" s="112"/>
      <c r="X34" s="113"/>
      <c r="Y34" s="111"/>
      <c r="Z34" s="112"/>
      <c r="AA34" s="112"/>
      <c r="AB34" s="112"/>
      <c r="AC34" s="113"/>
      <c r="AD34" s="111"/>
      <c r="AE34" s="112"/>
      <c r="AF34" s="113"/>
    </row>
    <row r="35" spans="1:32" x14ac:dyDescent="0.3">
      <c r="A35" s="111"/>
      <c r="B35" s="112"/>
      <c r="C35" s="112"/>
      <c r="D35" s="113"/>
      <c r="E35" s="111"/>
      <c r="F35" s="112"/>
      <c r="G35" s="112"/>
      <c r="H35" s="113"/>
      <c r="I35" s="111"/>
      <c r="J35" s="112"/>
      <c r="K35" s="112"/>
      <c r="L35" s="112"/>
      <c r="M35" s="113"/>
      <c r="N35" s="111"/>
      <c r="O35" s="112"/>
      <c r="P35" s="113"/>
      <c r="Q35" s="111"/>
      <c r="R35" s="112"/>
      <c r="S35" s="112"/>
      <c r="T35" s="113"/>
      <c r="U35" s="111"/>
      <c r="V35" s="112"/>
      <c r="W35" s="112"/>
      <c r="X35" s="113"/>
      <c r="Y35" s="111"/>
      <c r="Z35" s="112"/>
      <c r="AA35" s="112"/>
      <c r="AB35" s="112"/>
      <c r="AC35" s="113"/>
      <c r="AD35" s="111"/>
      <c r="AE35" s="112"/>
      <c r="AF35" s="113"/>
    </row>
    <row r="36" spans="1:32" ht="15" thickBot="1" x14ac:dyDescent="0.35">
      <c r="A36" s="114"/>
      <c r="B36" s="115"/>
      <c r="C36" s="115"/>
      <c r="D36" s="116"/>
      <c r="E36" s="114"/>
      <c r="F36" s="115"/>
      <c r="G36" s="115"/>
      <c r="H36" s="116"/>
      <c r="I36" s="114"/>
      <c r="J36" s="115"/>
      <c r="K36" s="115"/>
      <c r="L36" s="115"/>
      <c r="M36" s="116"/>
      <c r="N36" s="114"/>
      <c r="O36" s="115"/>
      <c r="P36" s="116"/>
      <c r="Q36" s="114"/>
      <c r="R36" s="115"/>
      <c r="S36" s="115"/>
      <c r="T36" s="116"/>
      <c r="U36" s="114"/>
      <c r="V36" s="115"/>
      <c r="W36" s="115"/>
      <c r="X36" s="116"/>
      <c r="Y36" s="114"/>
      <c r="Z36" s="115"/>
      <c r="AA36" s="115"/>
      <c r="AB36" s="115"/>
      <c r="AC36" s="116"/>
      <c r="AD36" s="114"/>
      <c r="AE36" s="115"/>
      <c r="AF36" s="116"/>
    </row>
    <row r="37" spans="1:32" x14ac:dyDescent="0.3">
      <c r="A37" s="110"/>
      <c r="B37" s="108"/>
      <c r="C37" s="108"/>
      <c r="D37" s="109"/>
      <c r="E37" s="136" t="s">
        <v>273</v>
      </c>
      <c r="F37" s="137"/>
      <c r="G37" s="137"/>
      <c r="H37" s="137"/>
      <c r="I37" s="137"/>
      <c r="J37" s="137"/>
      <c r="K37" s="137"/>
      <c r="L37" s="137"/>
      <c r="M37" s="137"/>
      <c r="N37" s="110"/>
      <c r="O37" s="108"/>
      <c r="P37" s="109"/>
      <c r="Q37" s="110"/>
      <c r="R37" s="108"/>
      <c r="S37" s="108"/>
      <c r="T37" s="109"/>
      <c r="U37" s="136" t="s">
        <v>273</v>
      </c>
      <c r="V37" s="137"/>
      <c r="W37" s="137"/>
      <c r="X37" s="137"/>
      <c r="Y37" s="137"/>
      <c r="Z37" s="137"/>
      <c r="AA37" s="137"/>
      <c r="AB37" s="137"/>
      <c r="AC37" s="137"/>
      <c r="AD37" s="110"/>
      <c r="AE37" s="108"/>
      <c r="AF37" s="109"/>
    </row>
    <row r="38" spans="1:32" x14ac:dyDescent="0.3">
      <c r="A38" s="111"/>
      <c r="B38" s="112"/>
      <c r="C38" s="112"/>
      <c r="D38" s="113"/>
      <c r="E38" s="137"/>
      <c r="F38" s="137"/>
      <c r="G38" s="137"/>
      <c r="H38" s="137"/>
      <c r="I38" s="137"/>
      <c r="J38" s="137"/>
      <c r="K38" s="137"/>
      <c r="L38" s="137"/>
      <c r="M38" s="137"/>
      <c r="N38" s="111"/>
      <c r="O38" s="112"/>
      <c r="P38" s="113"/>
      <c r="Q38" s="111"/>
      <c r="R38" s="112"/>
      <c r="S38" s="112"/>
      <c r="T38" s="113"/>
      <c r="U38" s="137"/>
      <c r="V38" s="137"/>
      <c r="W38" s="137"/>
      <c r="X38" s="137"/>
      <c r="Y38" s="137"/>
      <c r="Z38" s="137"/>
      <c r="AA38" s="137"/>
      <c r="AB38" s="137"/>
      <c r="AC38" s="137"/>
      <c r="AD38" s="111"/>
      <c r="AE38" s="112"/>
      <c r="AF38" s="113"/>
    </row>
    <row r="39" spans="1:32" x14ac:dyDescent="0.3">
      <c r="A39" s="111"/>
      <c r="B39" s="112"/>
      <c r="C39" s="112"/>
      <c r="D39" s="113"/>
      <c r="E39" s="137"/>
      <c r="F39" s="137"/>
      <c r="G39" s="137"/>
      <c r="H39" s="137"/>
      <c r="I39" s="137"/>
      <c r="J39" s="137"/>
      <c r="K39" s="137"/>
      <c r="L39" s="137"/>
      <c r="M39" s="137"/>
      <c r="N39" s="111"/>
      <c r="O39" s="112"/>
      <c r="P39" s="113"/>
      <c r="Q39" s="111"/>
      <c r="R39" s="112"/>
      <c r="S39" s="112"/>
      <c r="T39" s="113"/>
      <c r="U39" s="137"/>
      <c r="V39" s="137"/>
      <c r="W39" s="137"/>
      <c r="X39" s="137"/>
      <c r="Y39" s="137"/>
      <c r="Z39" s="137"/>
      <c r="AA39" s="137"/>
      <c r="AB39" s="137"/>
      <c r="AC39" s="137"/>
      <c r="AD39" s="111"/>
      <c r="AE39" s="112"/>
      <c r="AF39" s="113"/>
    </row>
    <row r="40" spans="1:32" x14ac:dyDescent="0.3">
      <c r="A40" s="111"/>
      <c r="B40" s="112"/>
      <c r="C40" s="112"/>
      <c r="D40" s="113"/>
      <c r="E40" s="137"/>
      <c r="F40" s="137"/>
      <c r="G40" s="137"/>
      <c r="H40" s="137"/>
      <c r="I40" s="137"/>
      <c r="J40" s="137"/>
      <c r="K40" s="137"/>
      <c r="L40" s="137"/>
      <c r="M40" s="137"/>
      <c r="N40" s="111"/>
      <c r="O40" s="112"/>
      <c r="P40" s="113"/>
      <c r="Q40" s="111"/>
      <c r="R40" s="112"/>
      <c r="S40" s="112"/>
      <c r="T40" s="113"/>
      <c r="U40" s="137"/>
      <c r="V40" s="137"/>
      <c r="W40" s="137"/>
      <c r="X40" s="137"/>
      <c r="Y40" s="137"/>
      <c r="Z40" s="137"/>
      <c r="AA40" s="137"/>
      <c r="AB40" s="137"/>
      <c r="AC40" s="137"/>
      <c r="AD40" s="111"/>
      <c r="AE40" s="112"/>
      <c r="AF40" s="113"/>
    </row>
    <row r="41" spans="1:32" x14ac:dyDescent="0.3">
      <c r="A41" s="111"/>
      <c r="B41" s="112"/>
      <c r="C41" s="112"/>
      <c r="D41" s="113"/>
      <c r="E41" s="137"/>
      <c r="F41" s="137"/>
      <c r="G41" s="137"/>
      <c r="H41" s="137"/>
      <c r="I41" s="137"/>
      <c r="J41" s="137"/>
      <c r="K41" s="137"/>
      <c r="L41" s="137"/>
      <c r="M41" s="137"/>
      <c r="N41" s="111"/>
      <c r="O41" s="112"/>
      <c r="P41" s="113"/>
      <c r="Q41" s="111"/>
      <c r="R41" s="112"/>
      <c r="S41" s="112"/>
      <c r="T41" s="113"/>
      <c r="U41" s="137"/>
      <c r="V41" s="137"/>
      <c r="W41" s="137"/>
      <c r="X41" s="137"/>
      <c r="Y41" s="137"/>
      <c r="Z41" s="137"/>
      <c r="AA41" s="137"/>
      <c r="AB41" s="137"/>
      <c r="AC41" s="137"/>
      <c r="AD41" s="111"/>
      <c r="AE41" s="112"/>
      <c r="AF41" s="113"/>
    </row>
    <row r="42" spans="1:32" x14ac:dyDescent="0.3">
      <c r="A42" s="111"/>
      <c r="B42" s="112"/>
      <c r="C42" s="112"/>
      <c r="D42" s="113"/>
      <c r="E42" s="137"/>
      <c r="F42" s="137"/>
      <c r="G42" s="137"/>
      <c r="H42" s="137"/>
      <c r="I42" s="137"/>
      <c r="J42" s="137"/>
      <c r="K42" s="137"/>
      <c r="L42" s="137"/>
      <c r="M42" s="137"/>
      <c r="N42" s="111"/>
      <c r="O42" s="112"/>
      <c r="P42" s="113"/>
      <c r="Q42" s="111"/>
      <c r="R42" s="112"/>
      <c r="S42" s="112"/>
      <c r="T42" s="113"/>
      <c r="U42" s="137"/>
      <c r="V42" s="137"/>
      <c r="W42" s="137"/>
      <c r="X42" s="137"/>
      <c r="Y42" s="137"/>
      <c r="Z42" s="137"/>
      <c r="AA42" s="137"/>
      <c r="AB42" s="137"/>
      <c r="AC42" s="137"/>
      <c r="AD42" s="111"/>
      <c r="AE42" s="112"/>
      <c r="AF42" s="113"/>
    </row>
    <row r="43" spans="1:32" ht="15" thickBot="1" x14ac:dyDescent="0.35">
      <c r="A43" s="111"/>
      <c r="B43" s="112"/>
      <c r="C43" s="112"/>
      <c r="D43" s="113"/>
      <c r="E43" s="137"/>
      <c r="F43" s="137"/>
      <c r="G43" s="137"/>
      <c r="H43" s="137"/>
      <c r="I43" s="137"/>
      <c r="J43" s="137"/>
      <c r="K43" s="137"/>
      <c r="L43" s="137"/>
      <c r="M43" s="137"/>
      <c r="N43" s="111"/>
      <c r="O43" s="112"/>
      <c r="P43" s="113"/>
      <c r="Q43" s="111"/>
      <c r="R43" s="112"/>
      <c r="S43" s="112"/>
      <c r="T43" s="113"/>
      <c r="U43" s="137"/>
      <c r="V43" s="137"/>
      <c r="W43" s="137"/>
      <c r="X43" s="137"/>
      <c r="Y43" s="137"/>
      <c r="Z43" s="137"/>
      <c r="AA43" s="137"/>
      <c r="AB43" s="137"/>
      <c r="AC43" s="137"/>
      <c r="AD43" s="111"/>
      <c r="AE43" s="112"/>
      <c r="AF43" s="113"/>
    </row>
    <row r="44" spans="1:32" x14ac:dyDescent="0.3">
      <c r="A44" s="111"/>
      <c r="B44" s="112"/>
      <c r="C44" s="112"/>
      <c r="D44" s="113"/>
      <c r="E44" s="110"/>
      <c r="F44" s="108"/>
      <c r="G44" s="108"/>
      <c r="H44" s="109"/>
      <c r="I44" s="129"/>
      <c r="J44" s="130"/>
      <c r="K44" s="130"/>
      <c r="L44" s="130"/>
      <c r="M44" s="130"/>
      <c r="N44" s="111"/>
      <c r="O44" s="112"/>
      <c r="P44" s="113"/>
      <c r="Q44" s="111"/>
      <c r="R44" s="112"/>
      <c r="S44" s="112"/>
      <c r="T44" s="113"/>
      <c r="U44" s="110"/>
      <c r="V44" s="108"/>
      <c r="W44" s="108"/>
      <c r="X44" s="109"/>
      <c r="Y44" s="129"/>
      <c r="Z44" s="130"/>
      <c r="AA44" s="130"/>
      <c r="AB44" s="130"/>
      <c r="AC44" s="130"/>
      <c r="AD44" s="111"/>
      <c r="AE44" s="112"/>
      <c r="AF44" s="113"/>
    </row>
    <row r="45" spans="1:32" x14ac:dyDescent="0.3">
      <c r="A45" s="111"/>
      <c r="B45" s="112"/>
      <c r="C45" s="112"/>
      <c r="D45" s="113"/>
      <c r="E45" s="111"/>
      <c r="F45" s="112"/>
      <c r="G45" s="112"/>
      <c r="H45" s="113"/>
      <c r="I45" s="131"/>
      <c r="J45" s="132"/>
      <c r="K45" s="132"/>
      <c r="L45" s="132"/>
      <c r="M45" s="132"/>
      <c r="N45" s="111"/>
      <c r="O45" s="112"/>
      <c r="P45" s="113"/>
      <c r="Q45" s="111"/>
      <c r="R45" s="112"/>
      <c r="S45" s="112"/>
      <c r="T45" s="113"/>
      <c r="U45" s="111"/>
      <c r="V45" s="112"/>
      <c r="W45" s="112"/>
      <c r="X45" s="113"/>
      <c r="Y45" s="131"/>
      <c r="Z45" s="132"/>
      <c r="AA45" s="132"/>
      <c r="AB45" s="132"/>
      <c r="AC45" s="132"/>
      <c r="AD45" s="111"/>
      <c r="AE45" s="112"/>
      <c r="AF45" s="113"/>
    </row>
    <row r="46" spans="1:32" x14ac:dyDescent="0.3">
      <c r="A46" s="111"/>
      <c r="B46" s="112"/>
      <c r="C46" s="112"/>
      <c r="D46" s="113"/>
      <c r="E46" s="111"/>
      <c r="F46" s="112"/>
      <c r="G46" s="112"/>
      <c r="H46" s="113"/>
      <c r="I46" s="131"/>
      <c r="J46" s="132"/>
      <c r="K46" s="132"/>
      <c r="L46" s="132"/>
      <c r="M46" s="132"/>
      <c r="N46" s="111"/>
      <c r="O46" s="112"/>
      <c r="P46" s="113"/>
      <c r="Q46" s="111"/>
      <c r="R46" s="112"/>
      <c r="S46" s="112"/>
      <c r="T46" s="113"/>
      <c r="U46" s="111"/>
      <c r="V46" s="112"/>
      <c r="W46" s="112"/>
      <c r="X46" s="113"/>
      <c r="Y46" s="131"/>
      <c r="Z46" s="132"/>
      <c r="AA46" s="132"/>
      <c r="AB46" s="132"/>
      <c r="AC46" s="132"/>
      <c r="AD46" s="111"/>
      <c r="AE46" s="112"/>
      <c r="AF46" s="113"/>
    </row>
    <row r="47" spans="1:32" x14ac:dyDescent="0.3">
      <c r="A47" s="111"/>
      <c r="B47" s="112"/>
      <c r="C47" s="112"/>
      <c r="D47" s="113"/>
      <c r="E47" s="111"/>
      <c r="F47" s="112"/>
      <c r="G47" s="112"/>
      <c r="H47" s="113"/>
      <c r="I47" s="131"/>
      <c r="J47" s="132"/>
      <c r="K47" s="132"/>
      <c r="L47" s="132"/>
      <c r="M47" s="132"/>
      <c r="N47" s="111"/>
      <c r="O47" s="112"/>
      <c r="P47" s="113"/>
      <c r="Q47" s="111"/>
      <c r="R47" s="112"/>
      <c r="S47" s="112"/>
      <c r="T47" s="113"/>
      <c r="U47" s="111"/>
      <c r="V47" s="112"/>
      <c r="W47" s="112"/>
      <c r="X47" s="113"/>
      <c r="Y47" s="131"/>
      <c r="Z47" s="132"/>
      <c r="AA47" s="132"/>
      <c r="AB47" s="132"/>
      <c r="AC47" s="132"/>
      <c r="AD47" s="111"/>
      <c r="AE47" s="112"/>
      <c r="AF47" s="113"/>
    </row>
    <row r="48" spans="1:32" ht="15" thickBot="1" x14ac:dyDescent="0.35">
      <c r="A48" s="114"/>
      <c r="B48" s="115"/>
      <c r="C48" s="115"/>
      <c r="D48" s="116"/>
      <c r="E48" s="111"/>
      <c r="F48" s="112"/>
      <c r="G48" s="112"/>
      <c r="H48" s="113"/>
      <c r="I48" s="131"/>
      <c r="J48" s="132"/>
      <c r="K48" s="132"/>
      <c r="L48" s="132"/>
      <c r="M48" s="132"/>
      <c r="N48" s="111"/>
      <c r="O48" s="112"/>
      <c r="P48" s="113"/>
      <c r="Q48" s="114"/>
      <c r="R48" s="115"/>
      <c r="S48" s="115"/>
      <c r="T48" s="116"/>
      <c r="U48" s="111"/>
      <c r="V48" s="112"/>
      <c r="W48" s="112"/>
      <c r="X48" s="113"/>
      <c r="Y48" s="131"/>
      <c r="Z48" s="132"/>
      <c r="AA48" s="132"/>
      <c r="AB48" s="132"/>
      <c r="AC48" s="132"/>
      <c r="AD48" s="111"/>
      <c r="AE48" s="112"/>
      <c r="AF48" s="113"/>
    </row>
    <row r="49" spans="1:32" x14ac:dyDescent="0.3">
      <c r="A49" s="110"/>
      <c r="B49" s="108"/>
      <c r="C49" s="108"/>
      <c r="D49" s="109"/>
      <c r="E49" s="111"/>
      <c r="F49" s="112"/>
      <c r="G49" s="112"/>
      <c r="H49" s="113"/>
      <c r="I49" s="131"/>
      <c r="J49" s="132"/>
      <c r="K49" s="132"/>
      <c r="L49" s="132"/>
      <c r="M49" s="132"/>
      <c r="N49" s="111"/>
      <c r="O49" s="112"/>
      <c r="P49" s="113"/>
      <c r="Q49" s="110"/>
      <c r="R49" s="108"/>
      <c r="S49" s="108"/>
      <c r="T49" s="109"/>
      <c r="U49" s="111"/>
      <c r="V49" s="112"/>
      <c r="W49" s="112"/>
      <c r="X49" s="113"/>
      <c r="Y49" s="131"/>
      <c r="Z49" s="132"/>
      <c r="AA49" s="132"/>
      <c r="AB49" s="132"/>
      <c r="AC49" s="132"/>
      <c r="AD49" s="111"/>
      <c r="AE49" s="112"/>
      <c r="AF49" s="113"/>
    </row>
    <row r="50" spans="1:32" x14ac:dyDescent="0.3">
      <c r="A50" s="111"/>
      <c r="B50" s="112"/>
      <c r="C50" s="112"/>
      <c r="D50" s="113"/>
      <c r="E50" s="111"/>
      <c r="F50" s="112"/>
      <c r="G50" s="112"/>
      <c r="H50" s="113"/>
      <c r="I50" s="131"/>
      <c r="J50" s="132"/>
      <c r="K50" s="132"/>
      <c r="L50" s="132"/>
      <c r="M50" s="132"/>
      <c r="N50" s="111"/>
      <c r="O50" s="112"/>
      <c r="P50" s="113"/>
      <c r="Q50" s="111"/>
      <c r="R50" s="112"/>
      <c r="S50" s="112"/>
      <c r="T50" s="113"/>
      <c r="U50" s="111"/>
      <c r="V50" s="112"/>
      <c r="W50" s="112"/>
      <c r="X50" s="113"/>
      <c r="Y50" s="131"/>
      <c r="Z50" s="132"/>
      <c r="AA50" s="132"/>
      <c r="AB50" s="132"/>
      <c r="AC50" s="132"/>
      <c r="AD50" s="111"/>
      <c r="AE50" s="112"/>
      <c r="AF50" s="113"/>
    </row>
    <row r="51" spans="1:32" x14ac:dyDescent="0.3">
      <c r="A51" s="111"/>
      <c r="B51" s="112"/>
      <c r="C51" s="112"/>
      <c r="D51" s="113"/>
      <c r="E51" s="111"/>
      <c r="F51" s="112"/>
      <c r="G51" s="112"/>
      <c r="H51" s="113"/>
      <c r="I51" s="131"/>
      <c r="J51" s="132"/>
      <c r="K51" s="132"/>
      <c r="L51" s="132"/>
      <c r="M51" s="132"/>
      <c r="N51" s="111"/>
      <c r="O51" s="112"/>
      <c r="P51" s="113"/>
      <c r="Q51" s="111"/>
      <c r="R51" s="112"/>
      <c r="S51" s="112"/>
      <c r="T51" s="113"/>
      <c r="U51" s="111"/>
      <c r="V51" s="112"/>
      <c r="W51" s="112"/>
      <c r="X51" s="113"/>
      <c r="Y51" s="131"/>
      <c r="Z51" s="132"/>
      <c r="AA51" s="132"/>
      <c r="AB51" s="132"/>
      <c r="AC51" s="132"/>
      <c r="AD51" s="111"/>
      <c r="AE51" s="112"/>
      <c r="AF51" s="113"/>
    </row>
    <row r="52" spans="1:32" x14ac:dyDescent="0.3">
      <c r="A52" s="111"/>
      <c r="B52" s="112"/>
      <c r="C52" s="112"/>
      <c r="D52" s="113"/>
      <c r="E52" s="111"/>
      <c r="F52" s="112"/>
      <c r="G52" s="112"/>
      <c r="H52" s="113"/>
      <c r="I52" s="131"/>
      <c r="J52" s="132"/>
      <c r="K52" s="132"/>
      <c r="L52" s="132"/>
      <c r="M52" s="132"/>
      <c r="N52" s="111"/>
      <c r="O52" s="112"/>
      <c r="P52" s="113"/>
      <c r="Q52" s="111"/>
      <c r="R52" s="112"/>
      <c r="S52" s="112"/>
      <c r="T52" s="113"/>
      <c r="U52" s="111"/>
      <c r="V52" s="112"/>
      <c r="W52" s="112"/>
      <c r="X52" s="113"/>
      <c r="Y52" s="131"/>
      <c r="Z52" s="132"/>
      <c r="AA52" s="132"/>
      <c r="AB52" s="132"/>
      <c r="AC52" s="132"/>
      <c r="AD52" s="111"/>
      <c r="AE52" s="112"/>
      <c r="AF52" s="113"/>
    </row>
    <row r="53" spans="1:32" x14ac:dyDescent="0.3">
      <c r="A53" s="111"/>
      <c r="B53" s="112"/>
      <c r="C53" s="112"/>
      <c r="D53" s="113"/>
      <c r="E53" s="111"/>
      <c r="F53" s="112"/>
      <c r="G53" s="112"/>
      <c r="H53" s="113"/>
      <c r="I53" s="131"/>
      <c r="J53" s="132"/>
      <c r="K53" s="132"/>
      <c r="L53" s="132"/>
      <c r="M53" s="132"/>
      <c r="N53" s="111"/>
      <c r="O53" s="112"/>
      <c r="P53" s="113"/>
      <c r="Q53" s="111"/>
      <c r="R53" s="112"/>
      <c r="S53" s="112"/>
      <c r="T53" s="113"/>
      <c r="U53" s="111"/>
      <c r="V53" s="112"/>
      <c r="W53" s="112"/>
      <c r="X53" s="113"/>
      <c r="Y53" s="131"/>
      <c r="Z53" s="132"/>
      <c r="AA53" s="132"/>
      <c r="AB53" s="132"/>
      <c r="AC53" s="132"/>
      <c r="AD53" s="111"/>
      <c r="AE53" s="112"/>
      <c r="AF53" s="113"/>
    </row>
    <row r="54" spans="1:32" ht="15" thickBot="1" x14ac:dyDescent="0.35">
      <c r="A54" s="111"/>
      <c r="B54" s="112"/>
      <c r="C54" s="112"/>
      <c r="D54" s="113"/>
      <c r="E54" s="111"/>
      <c r="F54" s="112"/>
      <c r="G54" s="112"/>
      <c r="H54" s="113"/>
      <c r="I54" s="131"/>
      <c r="J54" s="132"/>
      <c r="K54" s="132"/>
      <c r="L54" s="132"/>
      <c r="M54" s="132"/>
      <c r="N54" s="114"/>
      <c r="O54" s="115"/>
      <c r="P54" s="116"/>
      <c r="Q54" s="111"/>
      <c r="R54" s="112"/>
      <c r="S54" s="112"/>
      <c r="T54" s="113"/>
      <c r="U54" s="111"/>
      <c r="V54" s="112"/>
      <c r="W54" s="112"/>
      <c r="X54" s="113"/>
      <c r="Y54" s="131"/>
      <c r="Z54" s="132"/>
      <c r="AA54" s="132"/>
      <c r="AB54" s="132"/>
      <c r="AC54" s="132"/>
      <c r="AD54" s="114"/>
      <c r="AE54" s="115"/>
      <c r="AF54" s="116"/>
    </row>
    <row r="55" spans="1:32" ht="15" thickBot="1" x14ac:dyDescent="0.35">
      <c r="A55" s="111"/>
      <c r="B55" s="112"/>
      <c r="C55" s="112"/>
      <c r="D55" s="113"/>
      <c r="E55" s="114"/>
      <c r="F55" s="115"/>
      <c r="G55" s="115"/>
      <c r="H55" s="116"/>
      <c r="I55" s="133"/>
      <c r="J55" s="134"/>
      <c r="K55" s="134"/>
      <c r="L55" s="134"/>
      <c r="M55" s="135"/>
      <c r="N55" s="110"/>
      <c r="O55" s="108"/>
      <c r="P55" s="109"/>
      <c r="Q55" s="111"/>
      <c r="R55" s="112"/>
      <c r="S55" s="112"/>
      <c r="T55" s="113"/>
      <c r="U55" s="114"/>
      <c r="V55" s="115"/>
      <c r="W55" s="115"/>
      <c r="X55" s="116"/>
      <c r="Y55" s="133"/>
      <c r="Z55" s="134"/>
      <c r="AA55" s="134"/>
      <c r="AB55" s="134"/>
      <c r="AC55" s="135"/>
      <c r="AD55" s="110"/>
      <c r="AE55" s="108"/>
      <c r="AF55" s="109"/>
    </row>
    <row r="56" spans="1:32" x14ac:dyDescent="0.3">
      <c r="A56" s="111"/>
      <c r="B56" s="112"/>
      <c r="C56" s="112"/>
      <c r="D56" s="112"/>
      <c r="E56" s="110"/>
      <c r="F56" s="108"/>
      <c r="G56" s="108"/>
      <c r="H56" s="109"/>
      <c r="I56" s="110"/>
      <c r="J56" s="108"/>
      <c r="K56" s="108"/>
      <c r="L56" s="108"/>
      <c r="M56" s="109"/>
      <c r="N56" s="111"/>
      <c r="O56" s="112"/>
      <c r="P56" s="113"/>
      <c r="Q56" s="111"/>
      <c r="R56" s="112"/>
      <c r="S56" s="112"/>
      <c r="T56" s="112"/>
      <c r="U56" s="110"/>
      <c r="V56" s="108"/>
      <c r="W56" s="108"/>
      <c r="X56" s="109"/>
      <c r="Y56" s="110"/>
      <c r="Z56" s="108"/>
      <c r="AA56" s="108"/>
      <c r="AB56" s="108"/>
      <c r="AC56" s="109"/>
      <c r="AD56" s="111"/>
      <c r="AE56" s="112"/>
      <c r="AF56" s="113"/>
    </row>
    <row r="57" spans="1:32" x14ac:dyDescent="0.3">
      <c r="A57" s="111"/>
      <c r="B57" s="112"/>
      <c r="C57" s="112"/>
      <c r="D57" s="112"/>
      <c r="E57" s="111"/>
      <c r="F57" s="112"/>
      <c r="G57" s="112"/>
      <c r="H57" s="113"/>
      <c r="I57" s="111"/>
      <c r="J57" s="112"/>
      <c r="K57" s="112"/>
      <c r="L57" s="112"/>
      <c r="M57" s="113"/>
      <c r="N57" s="111"/>
      <c r="O57" s="112"/>
      <c r="P57" s="113"/>
      <c r="Q57" s="111"/>
      <c r="R57" s="112"/>
      <c r="S57" s="112"/>
      <c r="T57" s="112"/>
      <c r="U57" s="111"/>
      <c r="V57" s="112"/>
      <c r="W57" s="112"/>
      <c r="X57" s="113"/>
      <c r="Y57" s="111"/>
      <c r="Z57" s="112"/>
      <c r="AA57" s="112"/>
      <c r="AB57" s="112"/>
      <c r="AC57" s="113"/>
      <c r="AD57" s="111"/>
      <c r="AE57" s="112"/>
      <c r="AF57" s="113"/>
    </row>
    <row r="58" spans="1:32" x14ac:dyDescent="0.3">
      <c r="A58" s="111"/>
      <c r="B58" s="112"/>
      <c r="C58" s="112"/>
      <c r="D58" s="112"/>
      <c r="E58" s="111"/>
      <c r="F58" s="112"/>
      <c r="G58" s="112"/>
      <c r="H58" s="113"/>
      <c r="I58" s="111"/>
      <c r="J58" s="112"/>
      <c r="K58" s="112"/>
      <c r="L58" s="112"/>
      <c r="M58" s="113"/>
      <c r="N58" s="111"/>
      <c r="O58" s="112"/>
      <c r="P58" s="113"/>
      <c r="Q58" s="111"/>
      <c r="R58" s="112"/>
      <c r="S58" s="112"/>
      <c r="T58" s="112"/>
      <c r="U58" s="111"/>
      <c r="V58" s="112"/>
      <c r="W58" s="112"/>
      <c r="X58" s="113"/>
      <c r="Y58" s="111"/>
      <c r="Z58" s="112"/>
      <c r="AA58" s="112"/>
      <c r="AB58" s="112"/>
      <c r="AC58" s="113"/>
      <c r="AD58" s="111"/>
      <c r="AE58" s="112"/>
      <c r="AF58" s="113"/>
    </row>
    <row r="59" spans="1:32" x14ac:dyDescent="0.3">
      <c r="A59" s="111"/>
      <c r="B59" s="112"/>
      <c r="C59" s="112"/>
      <c r="D59" s="112"/>
      <c r="E59" s="111"/>
      <c r="F59" s="112"/>
      <c r="G59" s="112"/>
      <c r="H59" s="113"/>
      <c r="I59" s="111"/>
      <c r="J59" s="112"/>
      <c r="K59" s="112"/>
      <c r="L59" s="112"/>
      <c r="M59" s="113"/>
      <c r="N59" s="111"/>
      <c r="O59" s="112"/>
      <c r="P59" s="113"/>
      <c r="Q59" s="111"/>
      <c r="R59" s="112"/>
      <c r="S59" s="112"/>
      <c r="T59" s="112"/>
      <c r="U59" s="111"/>
      <c r="V59" s="112"/>
      <c r="W59" s="112"/>
      <c r="X59" s="113"/>
      <c r="Y59" s="111"/>
      <c r="Z59" s="112"/>
      <c r="AA59" s="112"/>
      <c r="AB59" s="112"/>
      <c r="AC59" s="113"/>
      <c r="AD59" s="111"/>
      <c r="AE59" s="112"/>
      <c r="AF59" s="113"/>
    </row>
    <row r="60" spans="1:32" ht="15" thickBot="1" x14ac:dyDescent="0.35">
      <c r="A60" s="114"/>
      <c r="B60" s="115"/>
      <c r="C60" s="115"/>
      <c r="D60" s="115"/>
      <c r="E60" s="111"/>
      <c r="F60" s="112"/>
      <c r="G60" s="112"/>
      <c r="H60" s="113"/>
      <c r="I60" s="111"/>
      <c r="J60" s="112"/>
      <c r="K60" s="112"/>
      <c r="L60" s="112"/>
      <c r="M60" s="113"/>
      <c r="N60" s="111"/>
      <c r="O60" s="112"/>
      <c r="P60" s="113"/>
      <c r="Q60" s="114"/>
      <c r="R60" s="115"/>
      <c r="S60" s="115"/>
      <c r="T60" s="115"/>
      <c r="U60" s="111"/>
      <c r="V60" s="112"/>
      <c r="W60" s="112"/>
      <c r="X60" s="113"/>
      <c r="Y60" s="111"/>
      <c r="Z60" s="112"/>
      <c r="AA60" s="112"/>
      <c r="AB60" s="112"/>
      <c r="AC60" s="113"/>
      <c r="AD60" s="111"/>
      <c r="AE60" s="112"/>
      <c r="AF60" s="113"/>
    </row>
    <row r="61" spans="1:32" x14ac:dyDescent="0.3">
      <c r="A61" s="110"/>
      <c r="B61" s="108"/>
      <c r="C61" s="108"/>
      <c r="D61" s="109"/>
      <c r="E61" s="111"/>
      <c r="F61" s="112"/>
      <c r="G61" s="112"/>
      <c r="H61" s="113"/>
      <c r="I61" s="111"/>
      <c r="J61" s="112"/>
      <c r="K61" s="112"/>
      <c r="L61" s="112"/>
      <c r="M61" s="113"/>
      <c r="N61" s="111"/>
      <c r="O61" s="112"/>
      <c r="P61" s="113"/>
      <c r="Q61" s="110"/>
      <c r="R61" s="108"/>
      <c r="S61" s="108"/>
      <c r="T61" s="109"/>
      <c r="U61" s="111"/>
      <c r="V61" s="112"/>
      <c r="W61" s="112"/>
      <c r="X61" s="113"/>
      <c r="Y61" s="111"/>
      <c r="Z61" s="112"/>
      <c r="AA61" s="112"/>
      <c r="AB61" s="112"/>
      <c r="AC61" s="113"/>
      <c r="AD61" s="111"/>
      <c r="AE61" s="112"/>
      <c r="AF61" s="113"/>
    </row>
    <row r="62" spans="1:32" x14ac:dyDescent="0.3">
      <c r="A62" s="111"/>
      <c r="B62" s="112"/>
      <c r="C62" s="112"/>
      <c r="D62" s="113"/>
      <c r="E62" s="111"/>
      <c r="F62" s="112"/>
      <c r="G62" s="112"/>
      <c r="H62" s="113"/>
      <c r="I62" s="111"/>
      <c r="J62" s="112"/>
      <c r="K62" s="112"/>
      <c r="L62" s="112"/>
      <c r="M62" s="113"/>
      <c r="N62" s="111"/>
      <c r="O62" s="112"/>
      <c r="P62" s="113"/>
      <c r="Q62" s="111"/>
      <c r="R62" s="112"/>
      <c r="S62" s="112"/>
      <c r="T62" s="113"/>
      <c r="U62" s="111"/>
      <c r="V62" s="112"/>
      <c r="W62" s="112"/>
      <c r="X62" s="113"/>
      <c r="Y62" s="111"/>
      <c r="Z62" s="112"/>
      <c r="AA62" s="112"/>
      <c r="AB62" s="112"/>
      <c r="AC62" s="113"/>
      <c r="AD62" s="111"/>
      <c r="AE62" s="112"/>
      <c r="AF62" s="113"/>
    </row>
    <row r="63" spans="1:32" x14ac:dyDescent="0.3">
      <c r="A63" s="111"/>
      <c r="B63" s="112"/>
      <c r="C63" s="112"/>
      <c r="D63" s="113"/>
      <c r="E63" s="111"/>
      <c r="F63" s="112"/>
      <c r="G63" s="112"/>
      <c r="H63" s="113"/>
      <c r="I63" s="111"/>
      <c r="J63" s="112"/>
      <c r="K63" s="112"/>
      <c r="L63" s="112"/>
      <c r="M63" s="113"/>
      <c r="N63" s="111"/>
      <c r="O63" s="112"/>
      <c r="P63" s="113"/>
      <c r="Q63" s="111"/>
      <c r="R63" s="112"/>
      <c r="S63" s="112"/>
      <c r="T63" s="113"/>
      <c r="U63" s="111"/>
      <c r="V63" s="112"/>
      <c r="W63" s="112"/>
      <c r="X63" s="113"/>
      <c r="Y63" s="111"/>
      <c r="Z63" s="112"/>
      <c r="AA63" s="112"/>
      <c r="AB63" s="112"/>
      <c r="AC63" s="113"/>
      <c r="AD63" s="111"/>
      <c r="AE63" s="112"/>
      <c r="AF63" s="113"/>
    </row>
    <row r="64" spans="1:32" x14ac:dyDescent="0.3">
      <c r="A64" s="111"/>
      <c r="B64" s="112"/>
      <c r="C64" s="112"/>
      <c r="D64" s="113"/>
      <c r="E64" s="111"/>
      <c r="F64" s="112"/>
      <c r="G64" s="112"/>
      <c r="H64" s="113"/>
      <c r="I64" s="111"/>
      <c r="J64" s="112"/>
      <c r="K64" s="112"/>
      <c r="L64" s="112"/>
      <c r="M64" s="113"/>
      <c r="N64" s="111"/>
      <c r="O64" s="112"/>
      <c r="P64" s="113"/>
      <c r="Q64" s="111"/>
      <c r="R64" s="112"/>
      <c r="S64" s="112"/>
      <c r="T64" s="113"/>
      <c r="U64" s="111"/>
      <c r="V64" s="112"/>
      <c r="W64" s="112"/>
      <c r="X64" s="113"/>
      <c r="Y64" s="111"/>
      <c r="Z64" s="112"/>
      <c r="AA64" s="112"/>
      <c r="AB64" s="112"/>
      <c r="AC64" s="113"/>
      <c r="AD64" s="111"/>
      <c r="AE64" s="112"/>
      <c r="AF64" s="113"/>
    </row>
    <row r="65" spans="1:32" x14ac:dyDescent="0.3">
      <c r="A65" s="111"/>
      <c r="B65" s="112"/>
      <c r="C65" s="112"/>
      <c r="D65" s="113"/>
      <c r="E65" s="111"/>
      <c r="F65" s="112"/>
      <c r="G65" s="112"/>
      <c r="H65" s="113"/>
      <c r="I65" s="111"/>
      <c r="J65" s="112"/>
      <c r="K65" s="112"/>
      <c r="L65" s="112"/>
      <c r="M65" s="113"/>
      <c r="N65" s="111"/>
      <c r="O65" s="112"/>
      <c r="P65" s="113"/>
      <c r="Q65" s="111"/>
      <c r="R65" s="112"/>
      <c r="S65" s="112"/>
      <c r="T65" s="113"/>
      <c r="U65" s="111"/>
      <c r="V65" s="112"/>
      <c r="W65" s="112"/>
      <c r="X65" s="113"/>
      <c r="Y65" s="111"/>
      <c r="Z65" s="112"/>
      <c r="AA65" s="112"/>
      <c r="AB65" s="112"/>
      <c r="AC65" s="113"/>
      <c r="AD65" s="111"/>
      <c r="AE65" s="112"/>
      <c r="AF65" s="113"/>
    </row>
    <row r="66" spans="1:32" x14ac:dyDescent="0.3">
      <c r="A66" s="111"/>
      <c r="B66" s="112"/>
      <c r="C66" s="112"/>
      <c r="D66" s="113"/>
      <c r="E66" s="111"/>
      <c r="F66" s="112"/>
      <c r="G66" s="112"/>
      <c r="H66" s="113"/>
      <c r="I66" s="111"/>
      <c r="J66" s="112"/>
      <c r="K66" s="112"/>
      <c r="L66" s="112"/>
      <c r="M66" s="113"/>
      <c r="N66" s="111"/>
      <c r="O66" s="112"/>
      <c r="P66" s="113"/>
      <c r="Q66" s="111"/>
      <c r="R66" s="112"/>
      <c r="S66" s="112"/>
      <c r="T66" s="113"/>
      <c r="U66" s="111"/>
      <c r="V66" s="112"/>
      <c r="W66" s="112"/>
      <c r="X66" s="113"/>
      <c r="Y66" s="111"/>
      <c r="Z66" s="112"/>
      <c r="AA66" s="112"/>
      <c r="AB66" s="112"/>
      <c r="AC66" s="113"/>
      <c r="AD66" s="111"/>
      <c r="AE66" s="112"/>
      <c r="AF66" s="113"/>
    </row>
    <row r="67" spans="1:32" x14ac:dyDescent="0.3">
      <c r="A67" s="111"/>
      <c r="B67" s="112"/>
      <c r="C67" s="112"/>
      <c r="D67" s="113"/>
      <c r="E67" s="111"/>
      <c r="F67" s="112"/>
      <c r="G67" s="112"/>
      <c r="H67" s="113"/>
      <c r="I67" s="111"/>
      <c r="J67" s="112"/>
      <c r="K67" s="112"/>
      <c r="L67" s="112"/>
      <c r="M67" s="113"/>
      <c r="N67" s="111"/>
      <c r="O67" s="112"/>
      <c r="P67" s="113"/>
      <c r="Q67" s="111"/>
      <c r="R67" s="112"/>
      <c r="S67" s="112"/>
      <c r="T67" s="113"/>
      <c r="U67" s="111"/>
      <c r="V67" s="112"/>
      <c r="W67" s="112"/>
      <c r="X67" s="113"/>
      <c r="Y67" s="111"/>
      <c r="Z67" s="112"/>
      <c r="AA67" s="112"/>
      <c r="AB67" s="112"/>
      <c r="AC67" s="113"/>
      <c r="AD67" s="111"/>
      <c r="AE67" s="112"/>
      <c r="AF67" s="113"/>
    </row>
    <row r="68" spans="1:32" x14ac:dyDescent="0.3">
      <c r="A68" s="111"/>
      <c r="B68" s="112"/>
      <c r="C68" s="112"/>
      <c r="D68" s="113"/>
      <c r="E68" s="111"/>
      <c r="F68" s="112"/>
      <c r="G68" s="112"/>
      <c r="H68" s="113"/>
      <c r="I68" s="111"/>
      <c r="J68" s="112"/>
      <c r="K68" s="112"/>
      <c r="L68" s="112"/>
      <c r="M68" s="113"/>
      <c r="N68" s="111"/>
      <c r="O68" s="112"/>
      <c r="P68" s="113"/>
      <c r="Q68" s="111"/>
      <c r="R68" s="112"/>
      <c r="S68" s="112"/>
      <c r="T68" s="113"/>
      <c r="U68" s="111"/>
      <c r="V68" s="112"/>
      <c r="W68" s="112"/>
      <c r="X68" s="113"/>
      <c r="Y68" s="111"/>
      <c r="Z68" s="112"/>
      <c r="AA68" s="112"/>
      <c r="AB68" s="112"/>
      <c r="AC68" s="113"/>
      <c r="AD68" s="111"/>
      <c r="AE68" s="112"/>
      <c r="AF68" s="113"/>
    </row>
    <row r="69" spans="1:32" x14ac:dyDescent="0.3">
      <c r="A69" s="111"/>
      <c r="B69" s="112"/>
      <c r="C69" s="112"/>
      <c r="D69" s="113"/>
      <c r="E69" s="111"/>
      <c r="F69" s="112"/>
      <c r="G69" s="112"/>
      <c r="H69" s="113"/>
      <c r="I69" s="111"/>
      <c r="J69" s="112"/>
      <c r="K69" s="112"/>
      <c r="L69" s="112"/>
      <c r="M69" s="113"/>
      <c r="N69" s="111"/>
      <c r="O69" s="112"/>
      <c r="P69" s="113"/>
      <c r="Q69" s="111"/>
      <c r="R69" s="112"/>
      <c r="S69" s="112"/>
      <c r="T69" s="113"/>
      <c r="U69" s="111"/>
      <c r="V69" s="112"/>
      <c r="W69" s="112"/>
      <c r="X69" s="113"/>
      <c r="Y69" s="111"/>
      <c r="Z69" s="112"/>
      <c r="AA69" s="112"/>
      <c r="AB69" s="112"/>
      <c r="AC69" s="113"/>
      <c r="AD69" s="111"/>
      <c r="AE69" s="112"/>
      <c r="AF69" s="113"/>
    </row>
    <row r="70" spans="1:32" x14ac:dyDescent="0.3">
      <c r="A70" s="111"/>
      <c r="B70" s="112"/>
      <c r="C70" s="112"/>
      <c r="D70" s="113"/>
      <c r="E70" s="111"/>
      <c r="F70" s="112"/>
      <c r="G70" s="112"/>
      <c r="H70" s="113"/>
      <c r="I70" s="111"/>
      <c r="J70" s="112"/>
      <c r="K70" s="112"/>
      <c r="L70" s="112"/>
      <c r="M70" s="113"/>
      <c r="N70" s="111"/>
      <c r="O70" s="112"/>
      <c r="P70" s="113"/>
      <c r="Q70" s="111"/>
      <c r="R70" s="112"/>
      <c r="S70" s="112"/>
      <c r="T70" s="113"/>
      <c r="U70" s="111"/>
      <c r="V70" s="112"/>
      <c r="W70" s="112"/>
      <c r="X70" s="113"/>
      <c r="Y70" s="111"/>
      <c r="Z70" s="112"/>
      <c r="AA70" s="112"/>
      <c r="AB70" s="112"/>
      <c r="AC70" s="113"/>
      <c r="AD70" s="111"/>
      <c r="AE70" s="112"/>
      <c r="AF70" s="113"/>
    </row>
    <row r="71" spans="1:32" x14ac:dyDescent="0.3">
      <c r="A71" s="111"/>
      <c r="B71" s="112"/>
      <c r="C71" s="112"/>
      <c r="D71" s="113"/>
      <c r="E71" s="111"/>
      <c r="F71" s="112"/>
      <c r="G71" s="112"/>
      <c r="H71" s="113"/>
      <c r="I71" s="111"/>
      <c r="J71" s="112"/>
      <c r="K71" s="112"/>
      <c r="L71" s="112"/>
      <c r="M71" s="113"/>
      <c r="N71" s="111"/>
      <c r="O71" s="112"/>
      <c r="P71" s="113"/>
      <c r="Q71" s="111"/>
      <c r="R71" s="112"/>
      <c r="S71" s="112"/>
      <c r="T71" s="113"/>
      <c r="U71" s="111"/>
      <c r="V71" s="112"/>
      <c r="W71" s="112"/>
      <c r="X71" s="113"/>
      <c r="Y71" s="111"/>
      <c r="Z71" s="112"/>
      <c r="AA71" s="112"/>
      <c r="AB71" s="112"/>
      <c r="AC71" s="113"/>
      <c r="AD71" s="111"/>
      <c r="AE71" s="112"/>
      <c r="AF71" s="113"/>
    </row>
    <row r="72" spans="1:32" ht="15" thickBot="1" x14ac:dyDescent="0.35">
      <c r="A72" s="114"/>
      <c r="B72" s="115"/>
      <c r="C72" s="115"/>
      <c r="D72" s="116"/>
      <c r="E72" s="114"/>
      <c r="F72" s="115"/>
      <c r="G72" s="115"/>
      <c r="H72" s="116"/>
      <c r="I72" s="114"/>
      <c r="J72" s="115"/>
      <c r="K72" s="115"/>
      <c r="L72" s="115"/>
      <c r="M72" s="116"/>
      <c r="N72" s="114"/>
      <c r="O72" s="115"/>
      <c r="P72" s="116"/>
      <c r="Q72" s="114"/>
      <c r="R72" s="115"/>
      <c r="S72" s="115"/>
      <c r="T72" s="116"/>
      <c r="U72" s="114"/>
      <c r="V72" s="115"/>
      <c r="W72" s="115"/>
      <c r="X72" s="116"/>
      <c r="Y72" s="114"/>
      <c r="Z72" s="115"/>
      <c r="AA72" s="115"/>
      <c r="AB72" s="115"/>
      <c r="AC72" s="116"/>
      <c r="AD72" s="114"/>
      <c r="AE72" s="115"/>
      <c r="AF72" s="116"/>
    </row>
  </sheetData>
  <mergeCells count="8">
    <mergeCell ref="I44:M55"/>
    <mergeCell ref="Y44:AC55"/>
    <mergeCell ref="E1:M7"/>
    <mergeCell ref="U1:AC7"/>
    <mergeCell ref="I8:M19"/>
    <mergeCell ref="Y8:AC19"/>
    <mergeCell ref="E37:M43"/>
    <mergeCell ref="U37:AC43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559D8A-87A3-4ACD-B3FF-E1C07683A83D}">
  <dimension ref="B1:S28"/>
  <sheetViews>
    <sheetView showGridLines="0" topLeftCell="A10" workbookViewId="0">
      <selection activeCell="E20" sqref="E20"/>
    </sheetView>
  </sheetViews>
  <sheetFormatPr baseColWidth="10" defaultColWidth="11.44140625" defaultRowHeight="14.4" x14ac:dyDescent="0.3"/>
  <cols>
    <col min="2" max="2" width="40.5546875" customWidth="1"/>
    <col min="3" max="3" width="25.109375" customWidth="1"/>
    <col min="17" max="17" width="13.33203125" customWidth="1"/>
    <col min="19" max="19" width="15.5546875" customWidth="1"/>
  </cols>
  <sheetData>
    <row r="1" spans="2:19" x14ac:dyDescent="0.3">
      <c r="L1" s="2">
        <v>2025</v>
      </c>
    </row>
    <row r="2" spans="2:19" x14ac:dyDescent="0.3">
      <c r="L2" s="2">
        <v>2026</v>
      </c>
      <c r="N2" s="3">
        <v>2023</v>
      </c>
      <c r="O2" s="4"/>
      <c r="P2" s="4"/>
      <c r="Q2" s="4"/>
      <c r="R2" s="4"/>
    </row>
    <row r="3" spans="2:19" x14ac:dyDescent="0.3">
      <c r="G3" s="2">
        <v>1</v>
      </c>
      <c r="L3" s="2">
        <v>2027</v>
      </c>
      <c r="N3" s="3">
        <v>2024</v>
      </c>
      <c r="O3" s="4"/>
      <c r="P3" s="4"/>
      <c r="Q3" s="4"/>
      <c r="R3" s="4"/>
    </row>
    <row r="4" spans="2:19" x14ac:dyDescent="0.3">
      <c r="G4" s="2">
        <v>1</v>
      </c>
      <c r="L4" s="2">
        <v>2028</v>
      </c>
      <c r="N4" s="3"/>
      <c r="O4" s="4"/>
      <c r="P4" s="4"/>
      <c r="Q4" s="4"/>
      <c r="R4" s="4"/>
    </row>
    <row r="5" spans="2:19" x14ac:dyDescent="0.3">
      <c r="E5" s="184" t="s">
        <v>4</v>
      </c>
      <c r="F5" s="185"/>
      <c r="G5" s="185"/>
      <c r="H5" s="185"/>
      <c r="I5" s="186"/>
      <c r="L5" s="2">
        <v>2029</v>
      </c>
    </row>
    <row r="6" spans="2:19" ht="28.8" x14ac:dyDescent="0.3">
      <c r="B6" s="5" t="s">
        <v>3</v>
      </c>
      <c r="C6" s="5" t="s">
        <v>26</v>
      </c>
      <c r="D6" s="5" t="s">
        <v>70</v>
      </c>
      <c r="E6" s="5">
        <v>2025</v>
      </c>
      <c r="F6" s="5">
        <v>2026</v>
      </c>
      <c r="G6" s="5">
        <v>2027</v>
      </c>
      <c r="H6" s="5">
        <v>2028</v>
      </c>
      <c r="I6" s="5">
        <v>2029</v>
      </c>
      <c r="J6" s="187" t="s">
        <v>28</v>
      </c>
      <c r="K6" s="187"/>
      <c r="L6" s="188" t="s">
        <v>29</v>
      </c>
      <c r="M6" s="188"/>
      <c r="N6" s="188"/>
      <c r="O6" s="189" t="s">
        <v>6</v>
      </c>
      <c r="P6" s="189"/>
      <c r="Q6" s="5" t="s">
        <v>30</v>
      </c>
      <c r="R6" s="5" t="s">
        <v>31</v>
      </c>
      <c r="S6" s="5" t="s">
        <v>32</v>
      </c>
    </row>
    <row r="7" spans="2:19" ht="57.6" x14ac:dyDescent="0.3">
      <c r="B7" s="7" t="str">
        <f>'Plan de Acción TI'!D4</f>
        <v>Total de formularios recibidos digitalmente en el SIREM.</v>
      </c>
      <c r="C7" s="7" t="s">
        <v>71</v>
      </c>
      <c r="D7" s="8" t="s">
        <v>33</v>
      </c>
      <c r="E7" s="9"/>
      <c r="F7" s="9">
        <v>1</v>
      </c>
      <c r="G7" s="9"/>
      <c r="H7" s="9">
        <v>1</v>
      </c>
      <c r="I7" s="9"/>
      <c r="J7" s="10" t="s">
        <v>34</v>
      </c>
      <c r="K7" s="11">
        <f t="shared" ref="K7:K18" si="0">IF($G$4=1,E7,IF($G$4=2,F7,IF($G$4=3,G7,IF($G$4=4,H7,I7))))</f>
        <v>0</v>
      </c>
      <c r="L7" s="12">
        <f>K7</f>
        <v>0</v>
      </c>
      <c r="M7" s="6" t="s">
        <v>35</v>
      </c>
      <c r="N7" s="13">
        <f>IF(L7=0,0,L7)</f>
        <v>0</v>
      </c>
      <c r="O7" s="14" t="s">
        <v>36</v>
      </c>
      <c r="P7" s="15">
        <f>N7</f>
        <v>0</v>
      </c>
      <c r="Q7" s="16" t="s">
        <v>72</v>
      </c>
      <c r="R7" s="16" t="s">
        <v>73</v>
      </c>
      <c r="S7" s="16" t="s">
        <v>74</v>
      </c>
    </row>
    <row r="8" spans="2:19" ht="72" x14ac:dyDescent="0.3">
      <c r="B8" s="7" t="str">
        <f>'Plan de Acción TI'!D5</f>
        <v xml:space="preserve">Total de integraciones de datos de equipos de diagnóstico realizadas al SILAB-Web. </v>
      </c>
      <c r="C8" s="7" t="s">
        <v>93</v>
      </c>
      <c r="D8" s="9" t="s">
        <v>33</v>
      </c>
      <c r="E8" s="9"/>
      <c r="F8" s="9">
        <v>1</v>
      </c>
      <c r="G8" s="9">
        <v>1</v>
      </c>
      <c r="H8" s="9">
        <v>1</v>
      </c>
      <c r="I8" s="9">
        <v>1</v>
      </c>
      <c r="J8" s="10" t="s">
        <v>34</v>
      </c>
      <c r="K8" s="17">
        <f t="shared" si="0"/>
        <v>0</v>
      </c>
      <c r="L8" s="18">
        <f>K8</f>
        <v>0</v>
      </c>
      <c r="M8" s="6" t="s">
        <v>35</v>
      </c>
      <c r="N8" s="19">
        <f>IF(L8=0,0,L8)</f>
        <v>0</v>
      </c>
      <c r="O8" s="14" t="s">
        <v>36</v>
      </c>
      <c r="P8" s="20">
        <f>N8</f>
        <v>0</v>
      </c>
      <c r="Q8" s="16" t="s">
        <v>72</v>
      </c>
      <c r="R8" s="16" t="s">
        <v>38</v>
      </c>
      <c r="S8" s="16" t="s">
        <v>124</v>
      </c>
    </row>
    <row r="9" spans="2:19" ht="81.75" customHeight="1" x14ac:dyDescent="0.3">
      <c r="B9" s="7" t="str">
        <f>'Plan de Acción TI'!D6</f>
        <v>Total de sistemas de calidad con mecanismo de autenticación multifactor (MFA) implementado.</v>
      </c>
      <c r="C9" s="7" t="s">
        <v>268</v>
      </c>
      <c r="D9" s="9" t="s">
        <v>33</v>
      </c>
      <c r="E9" s="9"/>
      <c r="F9" s="9">
        <v>4</v>
      </c>
      <c r="G9" s="9"/>
      <c r="H9" s="9"/>
      <c r="I9" s="9"/>
      <c r="J9" s="10" t="s">
        <v>34</v>
      </c>
      <c r="K9" s="17">
        <f t="shared" si="0"/>
        <v>0</v>
      </c>
      <c r="L9" s="18">
        <f>K9</f>
        <v>0</v>
      </c>
      <c r="M9" s="6" t="s">
        <v>35</v>
      </c>
      <c r="N9" s="19">
        <f>IF(L9=0,0,L9)</f>
        <v>0</v>
      </c>
      <c r="O9" s="14" t="s">
        <v>36</v>
      </c>
      <c r="P9" s="20">
        <f>N9</f>
        <v>0</v>
      </c>
      <c r="Q9" s="16" t="s">
        <v>72</v>
      </c>
      <c r="R9" s="16" t="s">
        <v>38</v>
      </c>
      <c r="S9" s="16" t="s">
        <v>75</v>
      </c>
    </row>
    <row r="10" spans="2:19" ht="57.6" x14ac:dyDescent="0.3">
      <c r="B10" s="7" t="str">
        <f>'Plan de Acción TI'!D7</f>
        <v>Porcentaje de satisfacción con el uso y de la validación de los usuarios de los sistemas.</v>
      </c>
      <c r="C10" s="7" t="s">
        <v>77</v>
      </c>
      <c r="D10" s="9" t="s">
        <v>33</v>
      </c>
      <c r="E10" s="21"/>
      <c r="F10" s="21">
        <v>0.75</v>
      </c>
      <c r="G10" s="21">
        <v>0.8</v>
      </c>
      <c r="H10" s="21">
        <v>0.87</v>
      </c>
      <c r="I10" s="21">
        <v>0.95</v>
      </c>
      <c r="J10" s="10" t="s">
        <v>34</v>
      </c>
      <c r="K10" s="22">
        <f t="shared" si="0"/>
        <v>0</v>
      </c>
      <c r="L10" s="23">
        <f t="shared" ref="L10" si="1">K10</f>
        <v>0</v>
      </c>
      <c r="M10" s="6" t="s">
        <v>35</v>
      </c>
      <c r="N10" s="24">
        <f>IF(L10=0,0,L10-5%)</f>
        <v>0</v>
      </c>
      <c r="O10" s="14" t="s">
        <v>36</v>
      </c>
      <c r="P10" s="25">
        <f t="shared" ref="P10" si="2">N10</f>
        <v>0</v>
      </c>
      <c r="Q10" s="16" t="s">
        <v>72</v>
      </c>
      <c r="R10" s="16" t="s">
        <v>38</v>
      </c>
      <c r="S10" s="16" t="s">
        <v>203</v>
      </c>
    </row>
    <row r="11" spans="2:19" ht="28.8" x14ac:dyDescent="0.3">
      <c r="B11" s="7" t="str">
        <f>'Plan de Acción TI'!D8</f>
        <v>Análisis de riesgo y plan de compras anual para mantener actualizada la infrastructura tecnológica.</v>
      </c>
      <c r="C11" s="7" t="s">
        <v>323</v>
      </c>
      <c r="D11" s="9" t="s">
        <v>33</v>
      </c>
      <c r="E11" s="21"/>
      <c r="F11" s="9">
        <v>1</v>
      </c>
      <c r="G11" s="9">
        <v>1</v>
      </c>
      <c r="H11" s="9">
        <v>1</v>
      </c>
      <c r="I11" s="9">
        <v>1</v>
      </c>
      <c r="J11" s="10" t="s">
        <v>34</v>
      </c>
      <c r="K11" s="17">
        <f>IF($G$4=1,E11,IF($G$4=2,F11,IF($G$4=3,G11,IF($G$4=4,H11,I11))))</f>
        <v>0</v>
      </c>
      <c r="L11" s="18">
        <f>K11</f>
        <v>0</v>
      </c>
      <c r="M11" s="6" t="s">
        <v>35</v>
      </c>
      <c r="N11" s="19">
        <f>IF(L11=0,0,L11)</f>
        <v>0</v>
      </c>
      <c r="O11" s="14" t="s">
        <v>36</v>
      </c>
      <c r="P11" s="20">
        <f>N11</f>
        <v>0</v>
      </c>
      <c r="Q11" s="16" t="s">
        <v>72</v>
      </c>
      <c r="R11" s="16" t="s">
        <v>38</v>
      </c>
      <c r="S11" s="16" t="s">
        <v>96</v>
      </c>
    </row>
    <row r="12" spans="2:19" ht="28.8" x14ac:dyDescent="0.3">
      <c r="B12" s="7" t="str">
        <f>'Plan de Acción TI'!D9</f>
        <v>Informe técnico anual de análisis de vulnerabilidades entregado y validado.</v>
      </c>
      <c r="C12" s="7" t="s">
        <v>78</v>
      </c>
      <c r="D12" s="9" t="s">
        <v>33</v>
      </c>
      <c r="E12" s="9"/>
      <c r="F12" s="9">
        <v>1</v>
      </c>
      <c r="G12" s="9">
        <v>1</v>
      </c>
      <c r="H12" s="9">
        <v>1</v>
      </c>
      <c r="I12" s="9">
        <v>1</v>
      </c>
      <c r="J12" s="10" t="s">
        <v>34</v>
      </c>
      <c r="K12" s="17">
        <f t="shared" si="0"/>
        <v>0</v>
      </c>
      <c r="L12" s="18">
        <f>K12</f>
        <v>0</v>
      </c>
      <c r="M12" s="6" t="s">
        <v>35</v>
      </c>
      <c r="N12" s="19">
        <f>IF(L12=0,0,L12)</f>
        <v>0</v>
      </c>
      <c r="O12" s="14" t="s">
        <v>36</v>
      </c>
      <c r="P12" s="20">
        <f>N12</f>
        <v>0</v>
      </c>
      <c r="Q12" s="16" t="s">
        <v>72</v>
      </c>
      <c r="R12" s="16" t="s">
        <v>38</v>
      </c>
      <c r="S12" s="16" t="s">
        <v>95</v>
      </c>
    </row>
    <row r="13" spans="2:19" ht="70.5" customHeight="1" x14ac:dyDescent="0.3">
      <c r="B13" s="7" t="str">
        <f>'Plan de Acción TI'!D10</f>
        <v>Número de alertas o incidentes reportados mensuales por el servicio de monitoreo que no fueron atendidas de manera oportuna por la UTI.</v>
      </c>
      <c r="C13" s="7" t="s">
        <v>99</v>
      </c>
      <c r="D13" s="9" t="s">
        <v>33</v>
      </c>
      <c r="E13" s="9"/>
      <c r="F13" s="9">
        <v>5</v>
      </c>
      <c r="G13" s="9">
        <v>4</v>
      </c>
      <c r="H13" s="9">
        <v>4</v>
      </c>
      <c r="I13" s="9">
        <v>3</v>
      </c>
      <c r="J13" s="10" t="s">
        <v>126</v>
      </c>
      <c r="K13" s="17">
        <f t="shared" si="0"/>
        <v>0</v>
      </c>
      <c r="L13" s="18">
        <f>K13</f>
        <v>0</v>
      </c>
      <c r="M13" s="6" t="s">
        <v>127</v>
      </c>
      <c r="N13" s="19">
        <f>IF(L13=0,0,L13+1)</f>
        <v>0</v>
      </c>
      <c r="O13" s="14" t="s">
        <v>128</v>
      </c>
      <c r="P13" s="20">
        <f>N13</f>
        <v>0</v>
      </c>
      <c r="Q13" s="16" t="s">
        <v>72</v>
      </c>
      <c r="R13" s="16" t="s">
        <v>100</v>
      </c>
      <c r="S13" s="16" t="s">
        <v>79</v>
      </c>
    </row>
    <row r="14" spans="2:19" ht="58.5" customHeight="1" x14ac:dyDescent="0.3">
      <c r="B14" s="7" t="str">
        <f>'Plan de Acción TI'!D11</f>
        <v>Total de actividades de socialización y sensibilización de los funcionarios realizadas</v>
      </c>
      <c r="C14" s="7" t="s">
        <v>101</v>
      </c>
      <c r="D14" s="9" t="s">
        <v>33</v>
      </c>
      <c r="E14" s="9"/>
      <c r="F14" s="9">
        <v>8</v>
      </c>
      <c r="G14" s="9">
        <v>8</v>
      </c>
      <c r="H14" s="9">
        <v>8</v>
      </c>
      <c r="I14" s="9">
        <v>8</v>
      </c>
      <c r="J14" s="10" t="s">
        <v>34</v>
      </c>
      <c r="K14" s="11">
        <f t="shared" si="0"/>
        <v>0</v>
      </c>
      <c r="L14" s="12">
        <f t="shared" ref="L14" si="3">K14</f>
        <v>0</v>
      </c>
      <c r="M14" s="6" t="s">
        <v>35</v>
      </c>
      <c r="N14" s="13">
        <f>IF(L14=0,0,L14-1)</f>
        <v>0</v>
      </c>
      <c r="O14" s="14" t="s">
        <v>36</v>
      </c>
      <c r="P14" s="15">
        <f t="shared" ref="P14" si="4">N14</f>
        <v>0</v>
      </c>
      <c r="Q14" s="16" t="s">
        <v>72</v>
      </c>
      <c r="R14" s="16" t="s">
        <v>38</v>
      </c>
      <c r="S14" s="16" t="s">
        <v>97</v>
      </c>
    </row>
    <row r="15" spans="2:19" ht="43.2" x14ac:dyDescent="0.3">
      <c r="B15" s="27" t="str">
        <f>'Plan de Acción TI'!D12</f>
        <v>Documento de diagnóstico institucional del cumplimiento de las normas técnicas del MICITT elaborado.</v>
      </c>
      <c r="C15" s="7" t="s">
        <v>81</v>
      </c>
      <c r="D15" s="9" t="s">
        <v>33</v>
      </c>
      <c r="E15" s="9">
        <v>1</v>
      </c>
      <c r="F15" s="9"/>
      <c r="G15" s="9"/>
      <c r="H15" s="9"/>
      <c r="I15" s="9"/>
      <c r="J15" s="10" t="s">
        <v>34</v>
      </c>
      <c r="K15" s="17">
        <f t="shared" si="0"/>
        <v>1</v>
      </c>
      <c r="L15" s="18">
        <f>K15</f>
        <v>1</v>
      </c>
      <c r="M15" s="6" t="s">
        <v>35</v>
      </c>
      <c r="N15" s="19">
        <f>IF(L15=0,0,L15)</f>
        <v>1</v>
      </c>
      <c r="O15" s="14" t="s">
        <v>36</v>
      </c>
      <c r="P15" s="20">
        <f>N15</f>
        <v>1</v>
      </c>
      <c r="Q15" s="16" t="s">
        <v>72</v>
      </c>
      <c r="R15" s="16" t="s">
        <v>38</v>
      </c>
      <c r="S15" s="16" t="s">
        <v>98</v>
      </c>
    </row>
    <row r="16" spans="2:19" ht="60.75" customHeight="1" x14ac:dyDescent="0.3">
      <c r="B16" s="27" t="str">
        <f>'Plan de Acción TI'!D13</f>
        <v xml:space="preserve">Plan de priorización anual para la  implementación de normas técnicas del MICITT de acuerdo a los resultados del diagnóstico institucional elaborado. </v>
      </c>
      <c r="C16" s="7" t="s">
        <v>105</v>
      </c>
      <c r="D16" s="9"/>
      <c r="E16" s="9"/>
      <c r="F16" s="9">
        <v>1</v>
      </c>
      <c r="G16" s="9"/>
      <c r="H16" s="9"/>
      <c r="I16" s="9"/>
      <c r="J16" s="10" t="s">
        <v>34</v>
      </c>
      <c r="K16" s="17">
        <f t="shared" si="0"/>
        <v>0</v>
      </c>
      <c r="L16" s="18">
        <f>K16</f>
        <v>0</v>
      </c>
      <c r="M16" s="6" t="s">
        <v>35</v>
      </c>
      <c r="N16" s="19">
        <f>IF(L16=0,0,L16)</f>
        <v>0</v>
      </c>
      <c r="O16" s="14" t="s">
        <v>36</v>
      </c>
      <c r="P16" s="20">
        <f>N16</f>
        <v>0</v>
      </c>
      <c r="Q16" s="16" t="s">
        <v>72</v>
      </c>
      <c r="R16" s="16" t="s">
        <v>38</v>
      </c>
      <c r="S16" s="16" t="s">
        <v>125</v>
      </c>
    </row>
    <row r="17" spans="2:19" ht="69" customHeight="1" x14ac:dyDescent="0.3">
      <c r="B17" s="7" t="str">
        <f>'Plan de Acción TI'!D14</f>
        <v xml:space="preserve">Porcentaje de avance en la implementación del plan de priorización para la  implementación de normas técnicas del MICITT de acuerdo a los resultados del diagnóstico institucional. </v>
      </c>
      <c r="C17" s="7" t="s">
        <v>80</v>
      </c>
      <c r="D17" s="9" t="s">
        <v>33</v>
      </c>
      <c r="E17" s="21"/>
      <c r="F17" s="21">
        <v>0.1</v>
      </c>
      <c r="G17" s="21">
        <v>0.3</v>
      </c>
      <c r="H17" s="21">
        <v>0.6</v>
      </c>
      <c r="I17" s="21">
        <v>1</v>
      </c>
      <c r="J17" s="10" t="s">
        <v>34</v>
      </c>
      <c r="K17" s="22">
        <f t="shared" si="0"/>
        <v>0</v>
      </c>
      <c r="L17" s="23">
        <f t="shared" ref="L17" si="5">K17</f>
        <v>0</v>
      </c>
      <c r="M17" s="6" t="s">
        <v>35</v>
      </c>
      <c r="N17" s="24">
        <f>IF(L17=0,0,L17-5%)</f>
        <v>0</v>
      </c>
      <c r="O17" s="14" t="s">
        <v>36</v>
      </c>
      <c r="P17" s="25">
        <f t="shared" ref="P17" si="6">N17</f>
        <v>0</v>
      </c>
      <c r="Q17" s="16" t="s">
        <v>72</v>
      </c>
      <c r="R17" s="16" t="s">
        <v>38</v>
      </c>
      <c r="S17" s="16" t="s">
        <v>125</v>
      </c>
    </row>
    <row r="18" spans="2:19" ht="38.25" customHeight="1" x14ac:dyDescent="0.3">
      <c r="B18" s="7" t="str">
        <f>'Plan de Acción TI'!D15</f>
        <v>Informe de identificación y aplicabilidad tecnológica y factibilidad elaborado.</v>
      </c>
      <c r="C18" s="7" t="s">
        <v>76</v>
      </c>
      <c r="D18" s="9" t="s">
        <v>33</v>
      </c>
      <c r="E18" s="9"/>
      <c r="F18" s="9">
        <v>1</v>
      </c>
      <c r="G18" s="26"/>
      <c r="H18" s="26"/>
      <c r="I18" s="26"/>
      <c r="J18" s="10" t="s">
        <v>34</v>
      </c>
      <c r="K18" s="17">
        <f t="shared" si="0"/>
        <v>0</v>
      </c>
      <c r="L18" s="18">
        <f>K18</f>
        <v>0</v>
      </c>
      <c r="M18" s="6" t="s">
        <v>35</v>
      </c>
      <c r="N18" s="19">
        <f>IF(L18=0,0,L18)</f>
        <v>0</v>
      </c>
      <c r="O18" s="14" t="s">
        <v>36</v>
      </c>
      <c r="P18" s="20">
        <f>N18</f>
        <v>0</v>
      </c>
      <c r="Q18" s="16" t="s">
        <v>72</v>
      </c>
      <c r="R18" s="16" t="s">
        <v>38</v>
      </c>
      <c r="S18" s="16" t="s">
        <v>95</v>
      </c>
    </row>
    <row r="19" spans="2:19" x14ac:dyDescent="0.3">
      <c r="E19">
        <f>SUM(E7:E18)</f>
        <v>1</v>
      </c>
    </row>
    <row r="26" spans="2:19" x14ac:dyDescent="0.3">
      <c r="I26" s="106"/>
    </row>
    <row r="28" spans="2:19" x14ac:dyDescent="0.3">
      <c r="L28" s="106"/>
    </row>
  </sheetData>
  <mergeCells count="4">
    <mergeCell ref="E5:I5"/>
    <mergeCell ref="J6:K6"/>
    <mergeCell ref="L6:N6"/>
    <mergeCell ref="O6:P6"/>
  </mergeCells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Drop Down 1">
              <controlPr defaultSize="0" autoPict="0">
                <anchor moveWithCells="1">
                  <from>
                    <xdr:col>2</xdr:col>
                    <xdr:colOff>2506980</xdr:colOff>
                    <xdr:row>1</xdr:row>
                    <xdr:rowOff>83820</xdr:rowOff>
                  </from>
                  <to>
                    <xdr:col>5</xdr:col>
                    <xdr:colOff>647700</xdr:colOff>
                    <xdr:row>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273C9B-15D5-48E0-B44D-1BBEF4F55029}">
  <dimension ref="B3:F11"/>
  <sheetViews>
    <sheetView showGridLines="0" topLeftCell="C1" zoomScale="120" zoomScaleNormal="120" workbookViewId="0">
      <selection activeCell="E9" sqref="E9"/>
    </sheetView>
  </sheetViews>
  <sheetFormatPr baseColWidth="10" defaultColWidth="8.6640625" defaultRowHeight="14.4" x14ac:dyDescent="0.3"/>
  <cols>
    <col min="2" max="2" width="22" customWidth="1"/>
    <col min="3" max="3" width="24.88671875" customWidth="1"/>
    <col min="4" max="4" width="42.44140625" customWidth="1"/>
    <col min="5" max="5" width="41.44140625" style="51" customWidth="1"/>
    <col min="6" max="6" width="39.88671875" customWidth="1"/>
  </cols>
  <sheetData>
    <row r="3" spans="2:6" ht="24" customHeight="1" thickBot="1" x14ac:dyDescent="0.35">
      <c r="B3" s="43" t="s">
        <v>0</v>
      </c>
      <c r="C3" s="42" t="s">
        <v>1</v>
      </c>
      <c r="D3" s="42" t="s">
        <v>2</v>
      </c>
      <c r="E3" s="42" t="s">
        <v>3</v>
      </c>
      <c r="F3" s="42" t="s">
        <v>82</v>
      </c>
    </row>
    <row r="4" spans="2:6" ht="59.25" customHeight="1" x14ac:dyDescent="0.3">
      <c r="B4" s="216" t="s">
        <v>83</v>
      </c>
      <c r="C4" s="213" t="s">
        <v>84</v>
      </c>
      <c r="D4" s="53" t="s">
        <v>85</v>
      </c>
      <c r="E4" s="37" t="s">
        <v>129</v>
      </c>
      <c r="F4" s="38" t="s">
        <v>130</v>
      </c>
    </row>
    <row r="5" spans="2:6" ht="59.25" customHeight="1" x14ac:dyDescent="0.3">
      <c r="B5" s="217"/>
      <c r="C5" s="214"/>
      <c r="D5" s="36" t="s">
        <v>86</v>
      </c>
      <c r="E5" s="35" t="s">
        <v>132</v>
      </c>
      <c r="F5" s="39" t="s">
        <v>131</v>
      </c>
    </row>
    <row r="6" spans="2:6" ht="51" customHeight="1" thickBot="1" x14ac:dyDescent="0.35">
      <c r="B6" s="217"/>
      <c r="C6" s="215"/>
      <c r="D6" s="65" t="s">
        <v>133</v>
      </c>
      <c r="E6" s="40" t="s">
        <v>134</v>
      </c>
      <c r="F6" s="41" t="s">
        <v>331</v>
      </c>
    </row>
    <row r="7" spans="2:6" ht="51" customHeight="1" x14ac:dyDescent="0.3">
      <c r="B7" s="217"/>
      <c r="C7" s="213" t="s">
        <v>87</v>
      </c>
      <c r="D7" s="53" t="s">
        <v>135</v>
      </c>
      <c r="E7" s="53" t="s">
        <v>137</v>
      </c>
      <c r="F7" s="39" t="s">
        <v>241</v>
      </c>
    </row>
    <row r="8" spans="2:6" ht="29.4" thickBot="1" x14ac:dyDescent="0.35">
      <c r="B8" s="217"/>
      <c r="C8" s="214"/>
      <c r="D8" s="52" t="s">
        <v>88</v>
      </c>
      <c r="E8" s="52" t="s">
        <v>136</v>
      </c>
      <c r="F8" s="68" t="s">
        <v>240</v>
      </c>
    </row>
    <row r="9" spans="2:6" ht="73.5" customHeight="1" x14ac:dyDescent="0.3">
      <c r="B9" s="217"/>
      <c r="C9" s="204" t="s">
        <v>89</v>
      </c>
      <c r="D9" s="66" t="s">
        <v>149</v>
      </c>
      <c r="E9" s="66" t="s">
        <v>150</v>
      </c>
      <c r="F9" s="61" t="s">
        <v>90</v>
      </c>
    </row>
    <row r="10" spans="2:6" ht="43.2" x14ac:dyDescent="0.3">
      <c r="B10" s="217"/>
      <c r="C10" s="205"/>
      <c r="D10" s="219" t="s">
        <v>237</v>
      </c>
      <c r="E10" s="55" t="s">
        <v>139</v>
      </c>
      <c r="F10" s="58" t="s">
        <v>330</v>
      </c>
    </row>
    <row r="11" spans="2:6" ht="29.4" thickBot="1" x14ac:dyDescent="0.35">
      <c r="B11" s="218"/>
      <c r="C11" s="206"/>
      <c r="D11" s="220"/>
      <c r="E11" s="59" t="s">
        <v>138</v>
      </c>
      <c r="F11" s="67" t="s">
        <v>91</v>
      </c>
    </row>
  </sheetData>
  <mergeCells count="5">
    <mergeCell ref="C4:C6"/>
    <mergeCell ref="C7:C8"/>
    <mergeCell ref="C9:C11"/>
    <mergeCell ref="B4:B11"/>
    <mergeCell ref="D10:D11"/>
  </mergeCells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A82798-65BA-471D-BCCD-98A6AB3D7C50}">
  <dimension ref="B1:S24"/>
  <sheetViews>
    <sheetView showGridLines="0" topLeftCell="A9" workbookViewId="0"/>
  </sheetViews>
  <sheetFormatPr baseColWidth="10" defaultColWidth="11.44140625" defaultRowHeight="14.4" x14ac:dyDescent="0.3"/>
  <cols>
    <col min="2" max="2" width="40.5546875" customWidth="1"/>
    <col min="3" max="3" width="29.33203125" customWidth="1"/>
    <col min="17" max="17" width="13.33203125" customWidth="1"/>
    <col min="19" max="19" width="15.5546875" customWidth="1"/>
  </cols>
  <sheetData>
    <row r="1" spans="2:19" x14ac:dyDescent="0.3">
      <c r="L1" s="2">
        <v>2025</v>
      </c>
    </row>
    <row r="2" spans="2:19" x14ac:dyDescent="0.3">
      <c r="L2" s="2">
        <v>2026</v>
      </c>
      <c r="N2" s="3">
        <v>2023</v>
      </c>
      <c r="O2" s="4"/>
      <c r="P2" s="4"/>
      <c r="Q2" s="4"/>
      <c r="R2" s="4"/>
    </row>
    <row r="3" spans="2:19" x14ac:dyDescent="0.3">
      <c r="G3" s="2">
        <v>1</v>
      </c>
      <c r="L3" s="2">
        <v>2027</v>
      </c>
      <c r="N3" s="3">
        <v>2024</v>
      </c>
      <c r="O3" s="4"/>
      <c r="P3" s="4"/>
      <c r="Q3" s="4"/>
      <c r="R3" s="4"/>
    </row>
    <row r="4" spans="2:19" x14ac:dyDescent="0.3">
      <c r="G4" s="2">
        <v>1</v>
      </c>
      <c r="L4" s="2">
        <v>2028</v>
      </c>
      <c r="N4" s="3"/>
      <c r="O4" s="4"/>
      <c r="P4" s="4"/>
      <c r="Q4" s="4"/>
      <c r="R4" s="4"/>
    </row>
    <row r="5" spans="2:19" x14ac:dyDescent="0.3">
      <c r="E5" s="184" t="s">
        <v>4</v>
      </c>
      <c r="F5" s="185"/>
      <c r="G5" s="185"/>
      <c r="H5" s="185"/>
      <c r="I5" s="186"/>
      <c r="L5" s="2">
        <v>2029</v>
      </c>
    </row>
    <row r="6" spans="2:19" ht="28.8" x14ac:dyDescent="0.3">
      <c r="B6" s="5" t="s">
        <v>3</v>
      </c>
      <c r="C6" s="5" t="s">
        <v>26</v>
      </c>
      <c r="D6" s="5" t="s">
        <v>70</v>
      </c>
      <c r="E6" s="5">
        <v>2025</v>
      </c>
      <c r="F6" s="5">
        <v>2026</v>
      </c>
      <c r="G6" s="5">
        <v>2027</v>
      </c>
      <c r="H6" s="5">
        <v>2028</v>
      </c>
      <c r="I6" s="5">
        <v>2029</v>
      </c>
      <c r="J6" s="187" t="s">
        <v>28</v>
      </c>
      <c r="K6" s="187"/>
      <c r="L6" s="188" t="s">
        <v>29</v>
      </c>
      <c r="M6" s="188"/>
      <c r="N6" s="188"/>
      <c r="O6" s="189" t="s">
        <v>6</v>
      </c>
      <c r="P6" s="189"/>
      <c r="Q6" s="5" t="s">
        <v>30</v>
      </c>
      <c r="R6" s="5" t="s">
        <v>31</v>
      </c>
      <c r="S6" s="5" t="s">
        <v>32</v>
      </c>
    </row>
    <row r="7" spans="2:19" ht="52.8" x14ac:dyDescent="0.3">
      <c r="B7" s="7" t="str">
        <f>'Plan de Acción Tec Diag'!E4</f>
        <v>Política para la disposición de tecnología de punta en la institución documentada</v>
      </c>
      <c r="C7" s="7" t="s">
        <v>140</v>
      </c>
      <c r="D7" s="8" t="s">
        <v>33</v>
      </c>
      <c r="E7" s="9"/>
      <c r="F7" s="9">
        <v>1</v>
      </c>
      <c r="G7" s="9"/>
      <c r="H7" s="9"/>
      <c r="I7" s="9"/>
      <c r="J7" s="10" t="s">
        <v>34</v>
      </c>
      <c r="K7" s="11">
        <f t="shared" ref="K7:K14" si="0">IF($G$6=1,E7,IF($G$6=2,F7,IF($G$6=3,G7,IF($G$6=4,H7,I7))))</f>
        <v>0</v>
      </c>
      <c r="L7" s="12">
        <f t="shared" ref="L7:L12" si="1">K7</f>
        <v>0</v>
      </c>
      <c r="M7" s="6" t="s">
        <v>35</v>
      </c>
      <c r="N7" s="13">
        <f>IF(L7=0,0,L7-5%)</f>
        <v>0</v>
      </c>
      <c r="O7" s="14" t="s">
        <v>36</v>
      </c>
      <c r="P7" s="15">
        <f t="shared" ref="P7:P12" si="2">N7</f>
        <v>0</v>
      </c>
      <c r="Q7" s="16" t="s">
        <v>143</v>
      </c>
      <c r="R7" s="16" t="s">
        <v>38</v>
      </c>
      <c r="S7" s="16" t="s">
        <v>144</v>
      </c>
    </row>
    <row r="8" spans="2:19" ht="52.8" x14ac:dyDescent="0.3">
      <c r="B8" s="7" t="str">
        <f>'Plan de Acción Tec Diag'!E5</f>
        <v>Metodología de trabajo de la Comisión de Adquisición de Tecnologías de Punta en el Inciensa actualizada.</v>
      </c>
      <c r="C8" s="7" t="s">
        <v>141</v>
      </c>
      <c r="D8" s="9" t="s">
        <v>33</v>
      </c>
      <c r="E8" s="9"/>
      <c r="F8" s="9">
        <v>1</v>
      </c>
      <c r="G8" s="9"/>
      <c r="H8" s="9"/>
      <c r="I8" s="9"/>
      <c r="J8" s="10" t="s">
        <v>34</v>
      </c>
      <c r="K8" s="11">
        <f t="shared" si="0"/>
        <v>0</v>
      </c>
      <c r="L8" s="12">
        <f t="shared" si="1"/>
        <v>0</v>
      </c>
      <c r="M8" s="6" t="s">
        <v>35</v>
      </c>
      <c r="N8" s="13">
        <f>IF(L8=0,0,L8-5%)</f>
        <v>0</v>
      </c>
      <c r="O8" s="14" t="s">
        <v>36</v>
      </c>
      <c r="P8" s="15">
        <f t="shared" si="2"/>
        <v>0</v>
      </c>
      <c r="Q8" s="16" t="s">
        <v>143</v>
      </c>
      <c r="R8" s="16" t="s">
        <v>38</v>
      </c>
      <c r="S8" s="16" t="s">
        <v>145</v>
      </c>
    </row>
    <row r="9" spans="2:19" ht="70.5" customHeight="1" x14ac:dyDescent="0.3">
      <c r="B9" s="7" t="str">
        <f>'Plan de Acción Tec Diag'!E6</f>
        <v>Procedimientos relativos a la selección de equipos de laboratorio para su adquisición actualizados y socializados.</v>
      </c>
      <c r="C9" s="7" t="s">
        <v>142</v>
      </c>
      <c r="D9" s="9" t="s">
        <v>33</v>
      </c>
      <c r="E9" s="9"/>
      <c r="F9" s="9">
        <v>2</v>
      </c>
      <c r="G9" s="9"/>
      <c r="H9" s="9"/>
      <c r="I9" s="9"/>
      <c r="J9" s="10" t="s">
        <v>34</v>
      </c>
      <c r="K9" s="17">
        <f t="shared" si="0"/>
        <v>0</v>
      </c>
      <c r="L9" s="18">
        <f t="shared" si="1"/>
        <v>0</v>
      </c>
      <c r="M9" s="6" t="s">
        <v>35</v>
      </c>
      <c r="N9" s="19">
        <f>IF(L9=0,0,L9-5%)</f>
        <v>0</v>
      </c>
      <c r="O9" s="14" t="s">
        <v>36</v>
      </c>
      <c r="P9" s="20">
        <f t="shared" si="2"/>
        <v>0</v>
      </c>
      <c r="Q9" s="16" t="s">
        <v>143</v>
      </c>
      <c r="R9" s="16" t="s">
        <v>38</v>
      </c>
      <c r="S9" s="16" t="s">
        <v>146</v>
      </c>
    </row>
    <row r="10" spans="2:19" ht="50.25" customHeight="1" x14ac:dyDescent="0.3">
      <c r="B10" s="7" t="str">
        <f>'Plan de Acción Tec Diag'!E7</f>
        <v>Metodología para la medición del impacto de cada una de las nuevas teconolgías de punta adquiridas elaborada.</v>
      </c>
      <c r="C10" s="7" t="s">
        <v>205</v>
      </c>
      <c r="D10" s="9" t="s">
        <v>33</v>
      </c>
      <c r="E10" s="9"/>
      <c r="F10" s="9"/>
      <c r="G10" s="9"/>
      <c r="H10" s="9"/>
      <c r="I10" s="9">
        <v>1</v>
      </c>
      <c r="J10" s="10" t="s">
        <v>34</v>
      </c>
      <c r="K10" s="17">
        <f t="shared" si="0"/>
        <v>1</v>
      </c>
      <c r="L10" s="18">
        <f t="shared" si="1"/>
        <v>1</v>
      </c>
      <c r="M10" s="6" t="s">
        <v>35</v>
      </c>
      <c r="N10" s="19">
        <f>IF(L10=0,0,L10-1)</f>
        <v>0</v>
      </c>
      <c r="O10" s="14" t="s">
        <v>36</v>
      </c>
      <c r="P10" s="20">
        <f t="shared" si="2"/>
        <v>0</v>
      </c>
      <c r="Q10" s="16" t="s">
        <v>143</v>
      </c>
      <c r="R10" s="16" t="s">
        <v>38</v>
      </c>
      <c r="S10" s="16" t="s">
        <v>147</v>
      </c>
    </row>
    <row r="11" spans="2:19" ht="52.8" x14ac:dyDescent="0.3">
      <c r="B11" s="7" t="str">
        <f>'Plan de Acción Tec Diag'!E8</f>
        <v>Realizar la evaluación de al menos una tecnología nueva al año</v>
      </c>
      <c r="C11" s="7" t="s">
        <v>239</v>
      </c>
      <c r="D11" s="9" t="s">
        <v>33</v>
      </c>
      <c r="E11" s="9"/>
      <c r="F11" s="9"/>
      <c r="G11" s="9"/>
      <c r="H11" s="9"/>
      <c r="I11" s="9">
        <v>1</v>
      </c>
      <c r="J11" s="10" t="s">
        <v>34</v>
      </c>
      <c r="K11" s="17">
        <f t="shared" si="0"/>
        <v>1</v>
      </c>
      <c r="L11" s="18">
        <f t="shared" si="1"/>
        <v>1</v>
      </c>
      <c r="M11" s="6" t="s">
        <v>35</v>
      </c>
      <c r="N11" s="19">
        <f>IF(L11=0,0,L11-1)</f>
        <v>0</v>
      </c>
      <c r="O11" s="14" t="s">
        <v>36</v>
      </c>
      <c r="P11" s="20">
        <f t="shared" si="2"/>
        <v>0</v>
      </c>
      <c r="Q11" s="16" t="s">
        <v>143</v>
      </c>
      <c r="R11" s="16" t="s">
        <v>38</v>
      </c>
      <c r="S11" s="16" t="s">
        <v>148</v>
      </c>
    </row>
    <row r="12" spans="2:19" ht="57.6" x14ac:dyDescent="0.3">
      <c r="B12" s="7" t="str">
        <f>'Plan de Acción Tec Diag'!E9</f>
        <v>SICOE ajustado y funcionando de manera que permita establecer una priorización de reemplazo del equipo de laboratorio</v>
      </c>
      <c r="C12" s="7" t="s">
        <v>151</v>
      </c>
      <c r="D12" s="9" t="s">
        <v>33</v>
      </c>
      <c r="E12" s="9"/>
      <c r="F12" s="9">
        <v>1</v>
      </c>
      <c r="G12" s="9"/>
      <c r="H12" s="9"/>
      <c r="I12" s="9"/>
      <c r="J12" s="10" t="s">
        <v>34</v>
      </c>
      <c r="K12" s="17">
        <f t="shared" si="0"/>
        <v>0</v>
      </c>
      <c r="L12" s="18">
        <f t="shared" si="1"/>
        <v>0</v>
      </c>
      <c r="M12" s="6" t="s">
        <v>35</v>
      </c>
      <c r="N12" s="19">
        <f>IF(L12=0,0,L12-1)</f>
        <v>0</v>
      </c>
      <c r="O12" s="14" t="s">
        <v>36</v>
      </c>
      <c r="P12" s="20">
        <f t="shared" si="2"/>
        <v>0</v>
      </c>
      <c r="Q12" s="16" t="s">
        <v>143</v>
      </c>
      <c r="R12" s="16" t="s">
        <v>38</v>
      </c>
      <c r="S12" s="16" t="s">
        <v>154</v>
      </c>
    </row>
    <row r="13" spans="2:19" ht="65.25" customHeight="1" x14ac:dyDescent="0.3">
      <c r="B13" s="7" t="str">
        <f>'Plan de Acción Tec Diag'!E10</f>
        <v>Porcentaje de los equipos de reemplazo adquiridos según la información contenida en el SICOE</v>
      </c>
      <c r="C13" s="7" t="s">
        <v>152</v>
      </c>
      <c r="D13" s="9" t="s">
        <v>33</v>
      </c>
      <c r="E13" s="21"/>
      <c r="F13" s="21"/>
      <c r="G13" s="21">
        <v>0.7</v>
      </c>
      <c r="H13" s="21">
        <v>0.8</v>
      </c>
      <c r="I13" s="21">
        <v>0.9</v>
      </c>
      <c r="J13" s="10" t="s">
        <v>34</v>
      </c>
      <c r="K13" s="22">
        <f t="shared" si="0"/>
        <v>0.9</v>
      </c>
      <c r="L13" s="23">
        <f t="shared" ref="L13" si="3">K13</f>
        <v>0.9</v>
      </c>
      <c r="M13" s="6" t="s">
        <v>35</v>
      </c>
      <c r="N13" s="24">
        <f>IF(L13=0,0,L13-5%)</f>
        <v>0.85</v>
      </c>
      <c r="O13" s="14" t="s">
        <v>36</v>
      </c>
      <c r="P13" s="25">
        <f t="shared" ref="P13" si="4">N13</f>
        <v>0.85</v>
      </c>
      <c r="Q13" s="16" t="s">
        <v>143</v>
      </c>
      <c r="R13" s="16" t="s">
        <v>38</v>
      </c>
      <c r="S13" s="16" t="s">
        <v>154</v>
      </c>
    </row>
    <row r="14" spans="2:19" ht="52.8" x14ac:dyDescent="0.3">
      <c r="B14" s="7" t="str">
        <f>'Plan de Acción Tec Diag'!E11</f>
        <v>Porcentaje de CNR con información actualizada en el SICOE.</v>
      </c>
      <c r="C14" s="7" t="s">
        <v>153</v>
      </c>
      <c r="D14" s="9" t="s">
        <v>33</v>
      </c>
      <c r="E14" s="21">
        <v>1</v>
      </c>
      <c r="F14" s="21">
        <v>1</v>
      </c>
      <c r="G14" s="21">
        <v>1</v>
      </c>
      <c r="H14" s="21">
        <v>1</v>
      </c>
      <c r="I14" s="21">
        <v>1</v>
      </c>
      <c r="J14" s="10" t="s">
        <v>34</v>
      </c>
      <c r="K14" s="17">
        <f t="shared" si="0"/>
        <v>1</v>
      </c>
      <c r="L14" s="18">
        <f>K14</f>
        <v>1</v>
      </c>
      <c r="M14" s="6" t="s">
        <v>35</v>
      </c>
      <c r="N14" s="19">
        <f>IF(L14=0,0,L14-1)</f>
        <v>0</v>
      </c>
      <c r="O14" s="14" t="s">
        <v>36</v>
      </c>
      <c r="P14" s="20">
        <f>N14</f>
        <v>0</v>
      </c>
      <c r="Q14" s="16" t="s">
        <v>143</v>
      </c>
      <c r="R14" s="16" t="s">
        <v>38</v>
      </c>
      <c r="S14" s="16" t="s">
        <v>154</v>
      </c>
    </row>
    <row r="18" spans="9:15" x14ac:dyDescent="0.3">
      <c r="O18" s="105"/>
    </row>
    <row r="19" spans="9:15" x14ac:dyDescent="0.3">
      <c r="O19" s="105"/>
    </row>
    <row r="21" spans="9:15" x14ac:dyDescent="0.3">
      <c r="I21" s="105"/>
    </row>
    <row r="24" spans="9:15" x14ac:dyDescent="0.3">
      <c r="K24" s="105"/>
    </row>
  </sheetData>
  <mergeCells count="4">
    <mergeCell ref="E5:I5"/>
    <mergeCell ref="J6:K6"/>
    <mergeCell ref="L6:N6"/>
    <mergeCell ref="O6:P6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9457" r:id="rId3" name="Drop Down 1">
              <controlPr defaultSize="0" autoPict="0">
                <anchor moveWithCells="1">
                  <from>
                    <xdr:col>2</xdr:col>
                    <xdr:colOff>2506980</xdr:colOff>
                    <xdr:row>1</xdr:row>
                    <xdr:rowOff>83820</xdr:rowOff>
                  </from>
                  <to>
                    <xdr:col>5</xdr:col>
                    <xdr:colOff>647700</xdr:colOff>
                    <xdr:row>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485760-835A-4719-9867-ABC9471D3C95}">
  <dimension ref="B5:AI26"/>
  <sheetViews>
    <sheetView showGridLines="0" workbookViewId="0"/>
  </sheetViews>
  <sheetFormatPr baseColWidth="10" defaultRowHeight="14.4" x14ac:dyDescent="0.3"/>
  <cols>
    <col min="1" max="1" width="4.5546875" customWidth="1"/>
  </cols>
  <sheetData>
    <row r="5" spans="2:35" ht="15" thickBot="1" x14ac:dyDescent="0.35"/>
    <row r="6" spans="2:35" ht="31.2" x14ac:dyDescent="0.6">
      <c r="B6" s="144" t="s">
        <v>283</v>
      </c>
      <c r="C6" s="145"/>
      <c r="D6" s="145"/>
      <c r="E6" s="145"/>
      <c r="F6" s="145"/>
      <c r="G6" s="145"/>
      <c r="H6" s="145"/>
      <c r="I6" s="145"/>
      <c r="J6" s="145"/>
      <c r="K6" s="145"/>
      <c r="L6" s="145"/>
      <c r="M6" s="145"/>
      <c r="N6" s="145"/>
      <c r="O6" s="145"/>
      <c r="P6" s="145"/>
      <c r="Q6" s="145"/>
      <c r="R6" s="145"/>
      <c r="S6" s="144" t="s">
        <v>292</v>
      </c>
      <c r="T6" s="145"/>
      <c r="U6" s="145"/>
      <c r="V6" s="145"/>
      <c r="W6" s="145"/>
      <c r="X6" s="145"/>
      <c r="Y6" s="145"/>
      <c r="Z6" s="145"/>
      <c r="AA6" s="145"/>
      <c r="AB6" s="145"/>
      <c r="AC6" s="145"/>
      <c r="AD6" s="145"/>
      <c r="AE6" s="145"/>
      <c r="AF6" s="145"/>
      <c r="AG6" s="145"/>
      <c r="AH6" s="145"/>
      <c r="AI6" s="146"/>
    </row>
    <row r="7" spans="2:35" ht="37.5" customHeight="1" x14ac:dyDescent="0.35">
      <c r="B7" s="142" t="s">
        <v>276</v>
      </c>
      <c r="C7" s="143"/>
      <c r="D7" s="143"/>
      <c r="E7" s="143"/>
      <c r="F7" s="143"/>
      <c r="G7" s="143"/>
      <c r="H7" s="143"/>
      <c r="I7" s="143"/>
      <c r="J7" s="143"/>
      <c r="K7" s="143"/>
      <c r="L7" s="143"/>
      <c r="M7" s="143"/>
      <c r="N7" s="143"/>
      <c r="O7" s="143"/>
      <c r="P7" s="143"/>
      <c r="Q7" s="143"/>
      <c r="S7" s="140" t="s">
        <v>304</v>
      </c>
      <c r="T7" s="141"/>
      <c r="U7" s="141"/>
      <c r="V7" s="141"/>
      <c r="W7" s="141"/>
      <c r="X7" s="141"/>
      <c r="Y7" s="141"/>
      <c r="Z7" s="141"/>
      <c r="AA7" s="141"/>
      <c r="AB7" s="141"/>
      <c r="AC7" s="141"/>
      <c r="AD7" s="141"/>
      <c r="AE7" s="141"/>
      <c r="AF7" s="141"/>
      <c r="AG7" s="141"/>
      <c r="AH7" s="141"/>
      <c r="AI7" s="117"/>
    </row>
    <row r="8" spans="2:35" ht="20.25" customHeight="1" x14ac:dyDescent="0.35">
      <c r="B8" s="142" t="s">
        <v>277</v>
      </c>
      <c r="C8" s="143"/>
      <c r="D8" s="143"/>
      <c r="E8" s="143"/>
      <c r="F8" s="143"/>
      <c r="G8" s="143"/>
      <c r="H8" s="143"/>
      <c r="I8" s="143"/>
      <c r="J8" s="143"/>
      <c r="K8" s="143"/>
      <c r="L8" s="143"/>
      <c r="M8" s="143"/>
      <c r="N8" s="143"/>
      <c r="O8" s="143"/>
      <c r="P8" s="143"/>
      <c r="Q8" s="143"/>
      <c r="S8" s="140" t="s">
        <v>305</v>
      </c>
      <c r="T8" s="141"/>
      <c r="U8" s="141"/>
      <c r="V8" s="141"/>
      <c r="W8" s="141"/>
      <c r="X8" s="141"/>
      <c r="Y8" s="141"/>
      <c r="Z8" s="141"/>
      <c r="AA8" s="141"/>
      <c r="AB8" s="141"/>
      <c r="AC8" s="141"/>
      <c r="AD8" s="141"/>
      <c r="AE8" s="141"/>
      <c r="AF8" s="141"/>
      <c r="AG8" s="141"/>
      <c r="AH8" s="141"/>
      <c r="AI8" s="117"/>
    </row>
    <row r="9" spans="2:35" ht="33.75" customHeight="1" x14ac:dyDescent="0.35">
      <c r="B9" s="142" t="s">
        <v>303</v>
      </c>
      <c r="C9" s="143"/>
      <c r="D9" s="143"/>
      <c r="E9" s="143"/>
      <c r="F9" s="143"/>
      <c r="G9" s="143"/>
      <c r="H9" s="143"/>
      <c r="I9" s="143"/>
      <c r="J9" s="143"/>
      <c r="K9" s="143"/>
      <c r="L9" s="143"/>
      <c r="M9" s="143"/>
      <c r="N9" s="143"/>
      <c r="O9" s="143"/>
      <c r="P9" s="143"/>
      <c r="Q9" s="143"/>
      <c r="S9" s="140" t="s">
        <v>293</v>
      </c>
      <c r="T9" s="141"/>
      <c r="U9" s="141"/>
      <c r="V9" s="141"/>
      <c r="W9" s="141"/>
      <c r="X9" s="141"/>
      <c r="Y9" s="141"/>
      <c r="Z9" s="141"/>
      <c r="AA9" s="141"/>
      <c r="AB9" s="141"/>
      <c r="AC9" s="141"/>
      <c r="AD9" s="141"/>
      <c r="AE9" s="141"/>
      <c r="AF9" s="141"/>
      <c r="AG9" s="141"/>
      <c r="AH9" s="141"/>
      <c r="AI9" s="117"/>
    </row>
    <row r="10" spans="2:35" ht="21" customHeight="1" x14ac:dyDescent="0.35">
      <c r="B10" s="142" t="s">
        <v>278</v>
      </c>
      <c r="C10" s="143"/>
      <c r="D10" s="143"/>
      <c r="E10" s="143"/>
      <c r="F10" s="143"/>
      <c r="G10" s="143"/>
      <c r="H10" s="143"/>
      <c r="I10" s="143"/>
      <c r="J10" s="143"/>
      <c r="K10" s="143"/>
      <c r="L10" s="143"/>
      <c r="M10" s="143"/>
      <c r="N10" s="143"/>
      <c r="O10" s="143"/>
      <c r="P10" s="143"/>
      <c r="Q10" s="143"/>
      <c r="S10" s="140" t="s">
        <v>306</v>
      </c>
      <c r="T10" s="141"/>
      <c r="U10" s="141"/>
      <c r="V10" s="141"/>
      <c r="W10" s="141"/>
      <c r="X10" s="141"/>
      <c r="Y10" s="141"/>
      <c r="Z10" s="141"/>
      <c r="AA10" s="141"/>
      <c r="AB10" s="141"/>
      <c r="AC10" s="141"/>
      <c r="AD10" s="141"/>
      <c r="AE10" s="141"/>
      <c r="AF10" s="141"/>
      <c r="AG10" s="141"/>
      <c r="AH10" s="141"/>
      <c r="AI10" s="117"/>
    </row>
    <row r="11" spans="2:35" ht="33.75" customHeight="1" x14ac:dyDescent="0.35">
      <c r="B11" s="122" t="s">
        <v>279</v>
      </c>
      <c r="C11" s="123"/>
      <c r="D11" s="123"/>
      <c r="E11" s="123"/>
      <c r="F11" s="123"/>
      <c r="G11" s="123"/>
      <c r="H11" s="123"/>
      <c r="I11" s="123"/>
      <c r="J11" s="123"/>
      <c r="K11" s="123"/>
      <c r="L11" s="123"/>
      <c r="M11" s="123"/>
      <c r="N11" s="123"/>
      <c r="O11" s="123"/>
      <c r="P11" s="123"/>
      <c r="Q11" s="123"/>
      <c r="S11" s="140" t="s">
        <v>294</v>
      </c>
      <c r="T11" s="141"/>
      <c r="U11" s="141"/>
      <c r="V11" s="141"/>
      <c r="W11" s="141"/>
      <c r="X11" s="141"/>
      <c r="Y11" s="141"/>
      <c r="Z11" s="141"/>
      <c r="AA11" s="141"/>
      <c r="AB11" s="141"/>
      <c r="AC11" s="141"/>
      <c r="AD11" s="141"/>
      <c r="AE11" s="141"/>
      <c r="AF11" s="141"/>
      <c r="AG11" s="141"/>
      <c r="AH11" s="141"/>
      <c r="AI11" s="117"/>
    </row>
    <row r="12" spans="2:35" ht="19.5" customHeight="1" x14ac:dyDescent="0.35">
      <c r="B12" s="142" t="s">
        <v>280</v>
      </c>
      <c r="C12" s="143"/>
      <c r="D12" s="143"/>
      <c r="E12" s="143"/>
      <c r="F12" s="143"/>
      <c r="G12" s="143"/>
      <c r="H12" s="143"/>
      <c r="I12" s="143"/>
      <c r="J12" s="143"/>
      <c r="K12" s="143"/>
      <c r="L12" s="143"/>
      <c r="M12" s="143"/>
      <c r="N12" s="143"/>
      <c r="O12" s="143"/>
      <c r="P12" s="143"/>
      <c r="Q12" s="143"/>
      <c r="S12" s="140" t="s">
        <v>295</v>
      </c>
      <c r="T12" s="141"/>
      <c r="U12" s="141"/>
      <c r="V12" s="141"/>
      <c r="W12" s="141"/>
      <c r="X12" s="141"/>
      <c r="Y12" s="141"/>
      <c r="Z12" s="141"/>
      <c r="AA12" s="141"/>
      <c r="AB12" s="141"/>
      <c r="AC12" s="141"/>
      <c r="AD12" s="141"/>
      <c r="AE12" s="141"/>
      <c r="AF12" s="141"/>
      <c r="AG12" s="141"/>
      <c r="AH12" s="141"/>
      <c r="AI12" s="117"/>
    </row>
    <row r="13" spans="2:35" ht="21.75" customHeight="1" x14ac:dyDescent="0.35">
      <c r="B13" s="142" t="s">
        <v>281</v>
      </c>
      <c r="C13" s="143"/>
      <c r="D13" s="143"/>
      <c r="E13" s="143"/>
      <c r="F13" s="143"/>
      <c r="G13" s="143"/>
      <c r="H13" s="143"/>
      <c r="I13" s="143"/>
      <c r="J13" s="143"/>
      <c r="K13" s="143"/>
      <c r="L13" s="143"/>
      <c r="M13" s="143"/>
      <c r="N13" s="143"/>
      <c r="O13" s="143"/>
      <c r="P13" s="143"/>
      <c r="Q13" s="143"/>
      <c r="S13" s="140" t="s">
        <v>296</v>
      </c>
      <c r="T13" s="141"/>
      <c r="U13" s="141"/>
      <c r="V13" s="141"/>
      <c r="W13" s="141"/>
      <c r="X13" s="141"/>
      <c r="Y13" s="141"/>
      <c r="Z13" s="141"/>
      <c r="AA13" s="141"/>
      <c r="AB13" s="141"/>
      <c r="AC13" s="141"/>
      <c r="AD13" s="141"/>
      <c r="AE13" s="141"/>
      <c r="AF13" s="141"/>
      <c r="AG13" s="141"/>
      <c r="AH13" s="141"/>
      <c r="AI13" s="117"/>
    </row>
    <row r="14" spans="2:35" ht="18.75" customHeight="1" x14ac:dyDescent="0.35">
      <c r="B14" s="142" t="s">
        <v>282</v>
      </c>
      <c r="C14" s="143"/>
      <c r="D14" s="143"/>
      <c r="E14" s="143"/>
      <c r="F14" s="143"/>
      <c r="G14" s="143"/>
      <c r="H14" s="143"/>
      <c r="I14" s="143"/>
      <c r="J14" s="143"/>
      <c r="K14" s="143"/>
      <c r="L14" s="143"/>
      <c r="M14" s="143"/>
      <c r="N14" s="143"/>
      <c r="O14" s="143"/>
      <c r="P14" s="143"/>
      <c r="Q14" s="143"/>
      <c r="S14" s="140" t="s">
        <v>297</v>
      </c>
      <c r="T14" s="141"/>
      <c r="U14" s="141"/>
      <c r="V14" s="141"/>
      <c r="W14" s="141"/>
      <c r="X14" s="141"/>
      <c r="Y14" s="141"/>
      <c r="Z14" s="141"/>
      <c r="AA14" s="141"/>
      <c r="AB14" s="141"/>
      <c r="AC14" s="141"/>
      <c r="AD14" s="141"/>
      <c r="AE14" s="141"/>
      <c r="AF14" s="141"/>
      <c r="AG14" s="141"/>
      <c r="AH14" s="141"/>
      <c r="AI14" s="117"/>
    </row>
    <row r="15" spans="2:35" ht="18.75" customHeight="1" thickBot="1" x14ac:dyDescent="0.4">
      <c r="B15" s="118"/>
      <c r="C15" s="119"/>
      <c r="D15" s="119"/>
      <c r="E15" s="119"/>
      <c r="F15" s="119"/>
      <c r="G15" s="119"/>
      <c r="H15" s="119"/>
      <c r="I15" s="119"/>
      <c r="J15" s="119"/>
      <c r="K15" s="119"/>
      <c r="L15" s="119"/>
      <c r="M15" s="119"/>
      <c r="N15" s="119"/>
      <c r="O15" s="119"/>
      <c r="P15" s="120"/>
      <c r="Q15" s="120"/>
      <c r="R15" s="120"/>
      <c r="S15" s="140" t="s">
        <v>298</v>
      </c>
      <c r="T15" s="141"/>
      <c r="U15" s="141"/>
      <c r="V15" s="141"/>
      <c r="W15" s="141"/>
      <c r="X15" s="141"/>
      <c r="Y15" s="141"/>
      <c r="Z15" s="141"/>
      <c r="AA15" s="141"/>
      <c r="AB15" s="141"/>
      <c r="AC15" s="141"/>
      <c r="AD15" s="141"/>
      <c r="AE15" s="141"/>
      <c r="AF15" s="141"/>
      <c r="AG15" s="141"/>
      <c r="AH15" s="141"/>
      <c r="AI15" s="117"/>
    </row>
    <row r="16" spans="2:35" ht="30.75" customHeight="1" x14ac:dyDescent="0.6">
      <c r="B16" s="144" t="s">
        <v>284</v>
      </c>
      <c r="C16" s="145"/>
      <c r="D16" s="145"/>
      <c r="E16" s="145"/>
      <c r="F16" s="145"/>
      <c r="G16" s="145"/>
      <c r="H16" s="145"/>
      <c r="I16" s="145"/>
      <c r="J16" s="145"/>
      <c r="K16" s="145"/>
      <c r="L16" s="145"/>
      <c r="M16" s="145"/>
      <c r="N16" s="145"/>
      <c r="O16" s="145"/>
      <c r="P16" s="145"/>
      <c r="Q16" s="145"/>
      <c r="R16" s="145"/>
      <c r="S16" s="140" t="s">
        <v>307</v>
      </c>
      <c r="T16" s="141"/>
      <c r="U16" s="141"/>
      <c r="V16" s="141"/>
      <c r="W16" s="141"/>
      <c r="X16" s="141"/>
      <c r="Y16" s="141"/>
      <c r="Z16" s="141"/>
      <c r="AA16" s="141"/>
      <c r="AB16" s="141"/>
      <c r="AC16" s="141"/>
      <c r="AD16" s="141"/>
      <c r="AE16" s="141"/>
      <c r="AF16" s="141"/>
      <c r="AG16" s="141"/>
      <c r="AH16" s="141"/>
      <c r="AI16" s="117"/>
    </row>
    <row r="17" spans="2:35" ht="17.25" customHeight="1" x14ac:dyDescent="0.35">
      <c r="B17" s="142" t="s">
        <v>285</v>
      </c>
      <c r="C17" s="143"/>
      <c r="D17" s="143"/>
      <c r="E17" s="143"/>
      <c r="F17" s="143"/>
      <c r="G17" s="143"/>
      <c r="H17" s="143"/>
      <c r="I17" s="143"/>
      <c r="J17" s="143"/>
      <c r="K17" s="143"/>
      <c r="L17" s="143"/>
      <c r="M17" s="143"/>
      <c r="N17" s="143"/>
      <c r="O17" s="143"/>
      <c r="P17" s="143"/>
      <c r="Q17" s="143"/>
      <c r="S17" s="140" t="s">
        <v>299</v>
      </c>
      <c r="T17" s="141"/>
      <c r="U17" s="141"/>
      <c r="V17" s="141"/>
      <c r="W17" s="141"/>
      <c r="X17" s="141"/>
      <c r="Y17" s="141"/>
      <c r="Z17" s="141"/>
      <c r="AA17" s="141"/>
      <c r="AB17" s="141"/>
      <c r="AC17" s="141"/>
      <c r="AD17" s="141"/>
      <c r="AE17" s="141"/>
      <c r="AF17" s="141"/>
      <c r="AG17" s="141"/>
      <c r="AH17" s="141"/>
      <c r="AI17" s="117"/>
    </row>
    <row r="18" spans="2:35" ht="36.75" customHeight="1" thickBot="1" x14ac:dyDescent="0.4">
      <c r="B18" s="140" t="s">
        <v>286</v>
      </c>
      <c r="C18" s="141"/>
      <c r="D18" s="141"/>
      <c r="E18" s="141"/>
      <c r="F18" s="141"/>
      <c r="G18" s="141"/>
      <c r="H18" s="141"/>
      <c r="I18" s="141"/>
      <c r="J18" s="141"/>
      <c r="K18" s="141"/>
      <c r="L18" s="141"/>
      <c r="M18" s="141"/>
      <c r="N18" s="141"/>
      <c r="O18" s="141"/>
      <c r="P18" s="141"/>
      <c r="Q18" s="141"/>
      <c r="S18" s="138" t="s">
        <v>308</v>
      </c>
      <c r="T18" s="139"/>
      <c r="U18" s="139"/>
      <c r="V18" s="139"/>
      <c r="W18" s="139"/>
      <c r="X18" s="139"/>
      <c r="Y18" s="139"/>
      <c r="Z18" s="139"/>
      <c r="AA18" s="139"/>
      <c r="AB18" s="139"/>
      <c r="AC18" s="139"/>
      <c r="AD18" s="139"/>
      <c r="AE18" s="139"/>
      <c r="AF18" s="139"/>
      <c r="AG18" s="139"/>
      <c r="AH18" s="139"/>
      <c r="AI18" s="121"/>
    </row>
    <row r="19" spans="2:35" ht="39.75" customHeight="1" x14ac:dyDescent="0.6">
      <c r="B19" s="140" t="s">
        <v>287</v>
      </c>
      <c r="C19" s="141"/>
      <c r="D19" s="141"/>
      <c r="E19" s="141"/>
      <c r="F19" s="141"/>
      <c r="G19" s="141"/>
      <c r="H19" s="141"/>
      <c r="I19" s="141"/>
      <c r="J19" s="141"/>
      <c r="K19" s="141"/>
      <c r="L19" s="141"/>
      <c r="M19" s="141"/>
      <c r="N19" s="141"/>
      <c r="O19" s="141"/>
      <c r="P19" s="141"/>
      <c r="Q19" s="141"/>
      <c r="S19" s="144" t="s">
        <v>300</v>
      </c>
      <c r="T19" s="145"/>
      <c r="U19" s="145"/>
      <c r="V19" s="145"/>
      <c r="W19" s="145"/>
      <c r="X19" s="145"/>
      <c r="Y19" s="145"/>
      <c r="Z19" s="145"/>
      <c r="AA19" s="145"/>
      <c r="AB19" s="145"/>
      <c r="AC19" s="145"/>
      <c r="AD19" s="145"/>
      <c r="AE19" s="145"/>
      <c r="AF19" s="145"/>
      <c r="AG19" s="145"/>
      <c r="AH19" s="145"/>
      <c r="AI19" s="146"/>
    </row>
    <row r="20" spans="2:35" ht="33.75" customHeight="1" x14ac:dyDescent="0.35">
      <c r="B20" s="142" t="s">
        <v>288</v>
      </c>
      <c r="C20" s="143"/>
      <c r="D20" s="143"/>
      <c r="E20" s="143"/>
      <c r="F20" s="143"/>
      <c r="G20" s="143"/>
      <c r="H20" s="143"/>
      <c r="I20" s="143"/>
      <c r="J20" s="143"/>
      <c r="K20" s="143"/>
      <c r="L20" s="143"/>
      <c r="M20" s="143"/>
      <c r="N20" s="143"/>
      <c r="O20" s="143"/>
      <c r="P20" s="143"/>
      <c r="Q20" s="143"/>
      <c r="S20" s="140" t="s">
        <v>301</v>
      </c>
      <c r="T20" s="141"/>
      <c r="U20" s="141"/>
      <c r="V20" s="141"/>
      <c r="W20" s="141"/>
      <c r="X20" s="141"/>
      <c r="Y20" s="141"/>
      <c r="Z20" s="141"/>
      <c r="AA20" s="141"/>
      <c r="AB20" s="141"/>
      <c r="AC20" s="141"/>
      <c r="AD20" s="141"/>
      <c r="AE20" s="141"/>
      <c r="AF20" s="141"/>
      <c r="AG20" s="141"/>
      <c r="AH20" s="141"/>
      <c r="AI20" s="117"/>
    </row>
    <row r="21" spans="2:35" ht="16.5" customHeight="1" x14ac:dyDescent="0.35">
      <c r="B21" s="142" t="s">
        <v>289</v>
      </c>
      <c r="C21" s="143"/>
      <c r="D21" s="143"/>
      <c r="E21" s="143"/>
      <c r="F21" s="143"/>
      <c r="G21" s="143"/>
      <c r="H21" s="143"/>
      <c r="I21" s="143"/>
      <c r="J21" s="143"/>
      <c r="K21" s="143"/>
      <c r="L21" s="143"/>
      <c r="M21" s="143"/>
      <c r="N21" s="143"/>
      <c r="O21" s="143"/>
      <c r="P21" s="143"/>
      <c r="Q21" s="143"/>
      <c r="S21" s="140" t="s">
        <v>302</v>
      </c>
      <c r="T21" s="141"/>
      <c r="U21" s="141"/>
      <c r="V21" s="141"/>
      <c r="W21" s="141"/>
      <c r="X21" s="141"/>
      <c r="Y21" s="141"/>
      <c r="Z21" s="141"/>
      <c r="AA21" s="141"/>
      <c r="AB21" s="141"/>
      <c r="AC21" s="141"/>
      <c r="AD21" s="141"/>
      <c r="AE21" s="141"/>
      <c r="AF21" s="141"/>
      <c r="AG21" s="141"/>
      <c r="AH21" s="141"/>
      <c r="AI21" s="117"/>
    </row>
    <row r="22" spans="2:35" ht="35.25" customHeight="1" x14ac:dyDescent="0.35">
      <c r="B22" s="140" t="s">
        <v>290</v>
      </c>
      <c r="C22" s="141"/>
      <c r="D22" s="141"/>
      <c r="E22" s="141"/>
      <c r="F22" s="141"/>
      <c r="G22" s="141"/>
      <c r="H22" s="141"/>
      <c r="I22" s="141"/>
      <c r="J22" s="141"/>
      <c r="K22" s="141"/>
      <c r="L22" s="141"/>
      <c r="M22" s="141"/>
      <c r="N22" s="141"/>
      <c r="O22" s="141"/>
      <c r="P22" s="141"/>
      <c r="Q22" s="141"/>
      <c r="S22" s="140" t="s">
        <v>309</v>
      </c>
      <c r="T22" s="141"/>
      <c r="U22" s="141"/>
      <c r="V22" s="141"/>
      <c r="W22" s="141"/>
      <c r="X22" s="141"/>
      <c r="Y22" s="141"/>
      <c r="Z22" s="141"/>
      <c r="AA22" s="141"/>
      <c r="AB22" s="141"/>
      <c r="AC22" s="141"/>
      <c r="AD22" s="141"/>
      <c r="AE22" s="141"/>
      <c r="AF22" s="141"/>
      <c r="AG22" s="141"/>
      <c r="AH22" s="141"/>
      <c r="AI22" s="117"/>
    </row>
    <row r="23" spans="2:35" ht="18.75" customHeight="1" x14ac:dyDescent="0.35">
      <c r="B23" s="142" t="s">
        <v>291</v>
      </c>
      <c r="C23" s="143"/>
      <c r="D23" s="143"/>
      <c r="E23" s="143"/>
      <c r="F23" s="143"/>
      <c r="G23" s="143"/>
      <c r="H23" s="143"/>
      <c r="I23" s="143"/>
      <c r="J23" s="143"/>
      <c r="K23" s="143"/>
      <c r="L23" s="143"/>
      <c r="M23" s="143"/>
      <c r="N23" s="143"/>
      <c r="O23" s="143"/>
      <c r="P23" s="143"/>
      <c r="Q23" s="143"/>
      <c r="S23" s="140" t="s">
        <v>312</v>
      </c>
      <c r="T23" s="141"/>
      <c r="U23" s="141"/>
      <c r="V23" s="141"/>
      <c r="W23" s="141"/>
      <c r="X23" s="141"/>
      <c r="Y23" s="141"/>
      <c r="Z23" s="141"/>
      <c r="AA23" s="141"/>
      <c r="AB23" s="141"/>
      <c r="AC23" s="141"/>
      <c r="AD23" s="141"/>
      <c r="AE23" s="141"/>
      <c r="AF23" s="141"/>
      <c r="AG23" s="141"/>
      <c r="AH23" s="141"/>
      <c r="AI23" s="117"/>
    </row>
    <row r="24" spans="2:35" ht="18.600000000000001" thickBot="1" x14ac:dyDescent="0.4">
      <c r="B24" s="118"/>
      <c r="C24" s="119"/>
      <c r="D24" s="119"/>
      <c r="E24" s="119"/>
      <c r="F24" s="119"/>
      <c r="G24" s="119"/>
      <c r="H24" s="119"/>
      <c r="I24" s="119"/>
      <c r="J24" s="119"/>
      <c r="K24" s="119"/>
      <c r="L24" s="119"/>
      <c r="M24" s="119"/>
      <c r="N24" s="119"/>
      <c r="O24" s="119"/>
      <c r="P24" s="120"/>
      <c r="Q24" s="120"/>
      <c r="R24" s="120"/>
      <c r="S24" s="140" t="s">
        <v>310</v>
      </c>
      <c r="T24" s="141"/>
      <c r="U24" s="141"/>
      <c r="V24" s="141"/>
      <c r="W24" s="141"/>
      <c r="X24" s="141"/>
      <c r="Y24" s="141"/>
      <c r="Z24" s="141"/>
      <c r="AA24" s="141"/>
      <c r="AB24" s="141"/>
      <c r="AC24" s="141"/>
      <c r="AD24" s="141"/>
      <c r="AE24" s="141"/>
      <c r="AF24" s="141"/>
      <c r="AG24" s="141"/>
      <c r="AH24" s="141"/>
      <c r="AI24" s="117"/>
    </row>
    <row r="25" spans="2:35" ht="18.75" customHeight="1" x14ac:dyDescent="0.35">
      <c r="S25" s="140" t="s">
        <v>311</v>
      </c>
      <c r="T25" s="141"/>
      <c r="U25" s="141"/>
      <c r="V25" s="141"/>
      <c r="W25" s="141"/>
      <c r="X25" s="141"/>
      <c r="Y25" s="141"/>
      <c r="Z25" s="141"/>
      <c r="AA25" s="141"/>
      <c r="AB25" s="141"/>
      <c r="AC25" s="141"/>
      <c r="AD25" s="141"/>
      <c r="AE25" s="141"/>
      <c r="AF25" s="141"/>
      <c r="AG25" s="141"/>
      <c r="AH25" s="141"/>
      <c r="AI25" s="117"/>
    </row>
    <row r="26" spans="2:35" ht="18.600000000000001" thickBot="1" x14ac:dyDescent="0.4">
      <c r="S26" s="138"/>
      <c r="T26" s="139"/>
      <c r="U26" s="139"/>
      <c r="V26" s="139"/>
      <c r="W26" s="139"/>
      <c r="X26" s="139"/>
      <c r="Y26" s="139"/>
      <c r="Z26" s="139"/>
      <c r="AA26" s="139"/>
      <c r="AB26" s="139"/>
      <c r="AC26" s="139"/>
      <c r="AD26" s="139"/>
      <c r="AE26" s="139"/>
      <c r="AF26" s="139"/>
      <c r="AG26" s="139"/>
      <c r="AH26" s="139"/>
      <c r="AI26" s="121"/>
    </row>
  </sheetData>
  <mergeCells count="37">
    <mergeCell ref="B20:Q20"/>
    <mergeCell ref="B6:R6"/>
    <mergeCell ref="B16:R16"/>
    <mergeCell ref="S6:AI6"/>
    <mergeCell ref="B7:Q7"/>
    <mergeCell ref="B8:Q8"/>
    <mergeCell ref="B9:Q9"/>
    <mergeCell ref="B10:Q10"/>
    <mergeCell ref="B12:Q12"/>
    <mergeCell ref="S20:AH20"/>
    <mergeCell ref="S14:AH14"/>
    <mergeCell ref="S15:AH15"/>
    <mergeCell ref="S16:AH16"/>
    <mergeCell ref="S17:AH17"/>
    <mergeCell ref="S18:AH18"/>
    <mergeCell ref="B21:Q21"/>
    <mergeCell ref="B22:Q22"/>
    <mergeCell ref="B23:Q23"/>
    <mergeCell ref="S7:AH7"/>
    <mergeCell ref="S8:AH8"/>
    <mergeCell ref="S9:AH9"/>
    <mergeCell ref="S10:AH10"/>
    <mergeCell ref="S11:AH11"/>
    <mergeCell ref="S12:AH12"/>
    <mergeCell ref="S13:AH13"/>
    <mergeCell ref="B13:Q13"/>
    <mergeCell ref="B14:Q14"/>
    <mergeCell ref="B17:Q17"/>
    <mergeCell ref="B18:Q18"/>
    <mergeCell ref="B19:Q19"/>
    <mergeCell ref="S19:AI19"/>
    <mergeCell ref="S26:AH26"/>
    <mergeCell ref="S21:AH21"/>
    <mergeCell ref="S22:AH22"/>
    <mergeCell ref="S23:AH23"/>
    <mergeCell ref="S24:AH24"/>
    <mergeCell ref="S25:AH25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4CC7E1-D9CF-4EFF-A35B-A7172FB79C4A}">
  <dimension ref="D4:T4"/>
  <sheetViews>
    <sheetView showGridLines="0" workbookViewId="0">
      <selection activeCell="N4" sqref="N4:T4"/>
    </sheetView>
  </sheetViews>
  <sheetFormatPr baseColWidth="10" defaultRowHeight="14.4" x14ac:dyDescent="0.3"/>
  <cols>
    <col min="1" max="1" width="4" customWidth="1"/>
  </cols>
  <sheetData>
    <row r="4" spans="4:20" ht="31.2" x14ac:dyDescent="0.6">
      <c r="D4" s="147" t="s">
        <v>274</v>
      </c>
      <c r="E4" s="147"/>
      <c r="F4" s="147"/>
      <c r="G4" s="147"/>
      <c r="H4" s="147"/>
      <c r="I4" s="147"/>
      <c r="J4" s="147"/>
      <c r="N4" s="147" t="s">
        <v>275</v>
      </c>
      <c r="O4" s="147"/>
      <c r="P4" s="147"/>
      <c r="Q4" s="147"/>
      <c r="R4" s="147"/>
      <c r="S4" s="147"/>
      <c r="T4" s="147"/>
    </row>
  </sheetData>
  <mergeCells count="2">
    <mergeCell ref="D4:J4"/>
    <mergeCell ref="N4:T4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0AAC60-FB4C-41E8-9BAB-CAB78E68EE58}">
  <dimension ref="D2:T5"/>
  <sheetViews>
    <sheetView showGridLines="0" tabSelected="1" workbookViewId="0"/>
  </sheetViews>
  <sheetFormatPr baseColWidth="10" defaultColWidth="11.44140625" defaultRowHeight="14.4" x14ac:dyDescent="0.3"/>
  <sheetData>
    <row r="2" spans="4:20" ht="15" thickBot="1" x14ac:dyDescent="0.35"/>
    <row r="3" spans="4:20" x14ac:dyDescent="0.3">
      <c r="D3" s="148" t="s">
        <v>272</v>
      </c>
      <c r="E3" s="149"/>
      <c r="F3" s="149"/>
      <c r="G3" s="149"/>
      <c r="H3" s="149"/>
      <c r="I3" s="149"/>
      <c r="J3" s="149"/>
      <c r="K3" s="149"/>
      <c r="L3" s="149"/>
      <c r="M3" s="149"/>
      <c r="N3" s="149"/>
      <c r="O3" s="149"/>
      <c r="P3" s="149"/>
      <c r="Q3" s="149"/>
      <c r="R3" s="149"/>
      <c r="S3" s="149"/>
      <c r="T3" s="150"/>
    </row>
    <row r="4" spans="4:20" x14ac:dyDescent="0.3">
      <c r="D4" s="151"/>
      <c r="E4" s="152"/>
      <c r="F4" s="152"/>
      <c r="G4" s="152"/>
      <c r="H4" s="152"/>
      <c r="I4" s="152"/>
      <c r="J4" s="152"/>
      <c r="K4" s="152"/>
      <c r="L4" s="152"/>
      <c r="M4" s="152"/>
      <c r="N4" s="152"/>
      <c r="O4" s="152"/>
      <c r="P4" s="152"/>
      <c r="Q4" s="152"/>
      <c r="R4" s="152"/>
      <c r="S4" s="152"/>
      <c r="T4" s="153"/>
    </row>
    <row r="5" spans="4:20" ht="15" thickBot="1" x14ac:dyDescent="0.35">
      <c r="D5" s="154"/>
      <c r="E5" s="155"/>
      <c r="F5" s="155"/>
      <c r="G5" s="155"/>
      <c r="H5" s="155"/>
      <c r="I5" s="155"/>
      <c r="J5" s="155"/>
      <c r="K5" s="155"/>
      <c r="L5" s="155"/>
      <c r="M5" s="155"/>
      <c r="N5" s="155"/>
      <c r="O5" s="155"/>
      <c r="P5" s="155"/>
      <c r="Q5" s="155"/>
      <c r="R5" s="155"/>
      <c r="S5" s="155"/>
      <c r="T5" s="156"/>
    </row>
  </sheetData>
  <mergeCells count="1">
    <mergeCell ref="D3:T5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40753-805D-4CBC-8F4F-C610D3B546C1}">
  <dimension ref="A3:G30"/>
  <sheetViews>
    <sheetView showGridLines="0" topLeftCell="A5" zoomScale="130" zoomScaleNormal="130" workbookViewId="0">
      <selection activeCell="G7" sqref="G7"/>
    </sheetView>
  </sheetViews>
  <sheetFormatPr baseColWidth="10" defaultColWidth="11.44140625" defaultRowHeight="14.4" x14ac:dyDescent="0.3"/>
  <cols>
    <col min="1" max="1" width="2.44140625" style="29" customWidth="1"/>
    <col min="2" max="2" width="14.33203125" style="29" customWidth="1"/>
    <col min="3" max="3" width="18.109375" style="30" customWidth="1"/>
    <col min="4" max="5" width="39.6640625" style="29" customWidth="1"/>
    <col min="6" max="6" width="44.6640625" style="29" customWidth="1"/>
    <col min="7" max="7" width="36" style="29" customWidth="1"/>
  </cols>
  <sheetData>
    <row r="3" spans="1:6" ht="15" thickBot="1" x14ac:dyDescent="0.35"/>
    <row r="4" spans="1:6" ht="32.25" customHeight="1" thickBot="1" x14ac:dyDescent="0.35">
      <c r="B4" s="31" t="s">
        <v>0</v>
      </c>
      <c r="C4" s="31" t="s">
        <v>1</v>
      </c>
      <c r="D4" s="31" t="s">
        <v>2</v>
      </c>
      <c r="E4" s="31" t="s">
        <v>3</v>
      </c>
      <c r="F4" s="32" t="s">
        <v>5</v>
      </c>
    </row>
    <row r="5" spans="1:6" ht="67.5" customHeight="1" x14ac:dyDescent="0.3">
      <c r="B5" s="161" t="s">
        <v>7</v>
      </c>
      <c r="C5" s="171" t="s">
        <v>8</v>
      </c>
      <c r="D5" s="73" t="s">
        <v>212</v>
      </c>
      <c r="E5" s="79" t="s">
        <v>213</v>
      </c>
      <c r="F5" s="74" t="s">
        <v>166</v>
      </c>
    </row>
    <row r="6" spans="1:6" ht="41.4" x14ac:dyDescent="0.3">
      <c r="B6" s="162"/>
      <c r="C6" s="172"/>
      <c r="D6" s="179" t="s">
        <v>215</v>
      </c>
      <c r="E6" s="75" t="s">
        <v>347</v>
      </c>
      <c r="F6" s="88" t="s">
        <v>324</v>
      </c>
    </row>
    <row r="7" spans="1:6" ht="41.4" x14ac:dyDescent="0.3">
      <c r="B7" s="162"/>
      <c r="C7" s="172"/>
      <c r="D7" s="179"/>
      <c r="E7" s="75" t="s">
        <v>348</v>
      </c>
      <c r="F7" s="88" t="s">
        <v>325</v>
      </c>
    </row>
    <row r="8" spans="1:6" ht="28.2" thickBot="1" x14ac:dyDescent="0.35">
      <c r="B8" s="162"/>
      <c r="C8" s="173"/>
      <c r="D8" s="180"/>
      <c r="E8" s="89" t="s">
        <v>349</v>
      </c>
      <c r="F8" s="124" t="s">
        <v>326</v>
      </c>
    </row>
    <row r="9" spans="1:6" s="1" customFormat="1" ht="45" customHeight="1" x14ac:dyDescent="0.3">
      <c r="A9" s="33"/>
      <c r="B9" s="162"/>
      <c r="C9" s="168" t="s">
        <v>216</v>
      </c>
      <c r="D9" s="97" t="s">
        <v>9</v>
      </c>
      <c r="E9" s="159" t="s">
        <v>202</v>
      </c>
      <c r="F9" s="98" t="s">
        <v>333</v>
      </c>
    </row>
    <row r="10" spans="1:6" s="1" customFormat="1" ht="27.6" x14ac:dyDescent="0.3">
      <c r="A10" s="33"/>
      <c r="B10" s="162"/>
      <c r="C10" s="169"/>
      <c r="D10" s="69" t="s">
        <v>10</v>
      </c>
      <c r="E10" s="160"/>
      <c r="F10" s="71" t="s">
        <v>156</v>
      </c>
    </row>
    <row r="11" spans="1:6" s="1" customFormat="1" ht="27.6" x14ac:dyDescent="0.3">
      <c r="A11" s="33"/>
      <c r="B11" s="162"/>
      <c r="C11" s="169"/>
      <c r="D11" s="69" t="s">
        <v>217</v>
      </c>
      <c r="E11" s="160" t="s">
        <v>200</v>
      </c>
      <c r="F11" s="157" t="s">
        <v>201</v>
      </c>
    </row>
    <row r="12" spans="1:6" s="1" customFormat="1" ht="30" customHeight="1" thickBot="1" x14ac:dyDescent="0.35">
      <c r="A12" s="33"/>
      <c r="B12" s="162"/>
      <c r="C12" s="170"/>
      <c r="D12" s="99" t="s">
        <v>218</v>
      </c>
      <c r="E12" s="178"/>
      <c r="F12" s="158"/>
    </row>
    <row r="13" spans="1:6" s="1" customFormat="1" ht="101.25" customHeight="1" x14ac:dyDescent="0.3">
      <c r="A13" s="33"/>
      <c r="B13" s="162"/>
      <c r="C13" s="164" t="s">
        <v>11</v>
      </c>
      <c r="D13" s="73" t="s">
        <v>219</v>
      </c>
      <c r="E13" s="73" t="s">
        <v>341</v>
      </c>
      <c r="F13" s="74" t="s">
        <v>327</v>
      </c>
    </row>
    <row r="14" spans="1:6" s="1" customFormat="1" ht="96" customHeight="1" thickBot="1" x14ac:dyDescent="0.35">
      <c r="A14" s="33"/>
      <c r="B14" s="162"/>
      <c r="C14" s="165"/>
      <c r="D14" s="76" t="s">
        <v>238</v>
      </c>
      <c r="E14" s="76" t="s">
        <v>342</v>
      </c>
      <c r="F14" s="90" t="s">
        <v>332</v>
      </c>
    </row>
    <row r="15" spans="1:6" s="1" customFormat="1" ht="79.5" customHeight="1" x14ac:dyDescent="0.3">
      <c r="A15" s="33"/>
      <c r="B15" s="162"/>
      <c r="C15" s="164" t="s">
        <v>207</v>
      </c>
      <c r="D15" s="70" t="s">
        <v>206</v>
      </c>
      <c r="E15" s="79" t="s">
        <v>248</v>
      </c>
      <c r="F15" s="95" t="s">
        <v>249</v>
      </c>
    </row>
    <row r="16" spans="1:6" s="1" customFormat="1" ht="56.4" customHeight="1" x14ac:dyDescent="0.3">
      <c r="A16" s="33"/>
      <c r="B16" s="162"/>
      <c r="C16" s="177"/>
      <c r="D16" s="94" t="s">
        <v>251</v>
      </c>
      <c r="E16" s="75" t="s">
        <v>253</v>
      </c>
      <c r="F16" s="93" t="s">
        <v>250</v>
      </c>
    </row>
    <row r="17" spans="1:7" s="1" customFormat="1" ht="51" customHeight="1" x14ac:dyDescent="0.3">
      <c r="A17" s="33"/>
      <c r="B17" s="162"/>
      <c r="C17" s="177"/>
      <c r="D17" s="87" t="s">
        <v>12</v>
      </c>
      <c r="E17" s="75" t="s">
        <v>210</v>
      </c>
      <c r="F17" s="88" t="s">
        <v>13</v>
      </c>
    </row>
    <row r="18" spans="1:7" s="1" customFormat="1" ht="60.75" customHeight="1" thickBot="1" x14ac:dyDescent="0.35">
      <c r="A18" s="33"/>
      <c r="B18" s="162"/>
      <c r="C18" s="165"/>
      <c r="D18" s="76" t="s">
        <v>208</v>
      </c>
      <c r="E18" s="89" t="s">
        <v>209</v>
      </c>
      <c r="F18" s="90" t="s">
        <v>211</v>
      </c>
    </row>
    <row r="19" spans="1:7" s="1" customFormat="1" ht="27.6" x14ac:dyDescent="0.3">
      <c r="A19" s="33"/>
      <c r="B19" s="162"/>
      <c r="C19" s="174" t="s">
        <v>255</v>
      </c>
      <c r="D19" s="166" t="s">
        <v>14</v>
      </c>
      <c r="E19" s="100" t="s">
        <v>15</v>
      </c>
      <c r="F19" s="95" t="s">
        <v>176</v>
      </c>
    </row>
    <row r="20" spans="1:7" s="1" customFormat="1" ht="45.75" customHeight="1" x14ac:dyDescent="0.3">
      <c r="A20" s="33"/>
      <c r="B20" s="162"/>
      <c r="C20" s="175"/>
      <c r="D20" s="167"/>
      <c r="E20" s="96" t="s">
        <v>220</v>
      </c>
      <c r="F20" s="93" t="s">
        <v>221</v>
      </c>
    </row>
    <row r="21" spans="1:7" s="1" customFormat="1" ht="42.6" customHeight="1" x14ac:dyDescent="0.3">
      <c r="A21" s="33"/>
      <c r="B21" s="162"/>
      <c r="C21" s="175"/>
      <c r="D21" s="78" t="s">
        <v>17</v>
      </c>
      <c r="E21" s="96" t="s">
        <v>183</v>
      </c>
      <c r="F21" s="93" t="s">
        <v>177</v>
      </c>
    </row>
    <row r="22" spans="1:7" s="1" customFormat="1" ht="62.25" customHeight="1" thickBot="1" x14ac:dyDescent="0.35">
      <c r="A22" s="33"/>
      <c r="B22" s="162"/>
      <c r="C22" s="176"/>
      <c r="D22" s="86" t="s">
        <v>19</v>
      </c>
      <c r="E22" s="101" t="s">
        <v>343</v>
      </c>
      <c r="F22" s="80" t="s">
        <v>254</v>
      </c>
    </row>
    <row r="23" spans="1:7" ht="63" customHeight="1" x14ac:dyDescent="0.3">
      <c r="B23" s="162"/>
      <c r="C23" s="174" t="s">
        <v>20</v>
      </c>
      <c r="D23" s="81" t="s">
        <v>21</v>
      </c>
      <c r="E23" s="85" t="s">
        <v>182</v>
      </c>
      <c r="F23" s="82" t="s">
        <v>179</v>
      </c>
    </row>
    <row r="24" spans="1:7" ht="42.9" customHeight="1" x14ac:dyDescent="0.3">
      <c r="B24" s="162"/>
      <c r="C24" s="175"/>
      <c r="D24" s="77" t="s">
        <v>222</v>
      </c>
      <c r="E24" s="78" t="s">
        <v>184</v>
      </c>
      <c r="F24" s="83" t="s">
        <v>191</v>
      </c>
    </row>
    <row r="25" spans="1:7" ht="42.9" customHeight="1" x14ac:dyDescent="0.3">
      <c r="B25" s="162"/>
      <c r="C25" s="175"/>
      <c r="D25" s="181" t="s">
        <v>22</v>
      </c>
      <c r="E25" s="78" t="s">
        <v>329</v>
      </c>
      <c r="F25" s="83" t="s">
        <v>315</v>
      </c>
    </row>
    <row r="26" spans="1:7" ht="57" customHeight="1" x14ac:dyDescent="0.3">
      <c r="B26" s="162"/>
      <c r="C26" s="175"/>
      <c r="D26" s="182"/>
      <c r="E26" s="78" t="s">
        <v>317</v>
      </c>
      <c r="F26" s="83" t="s">
        <v>318</v>
      </c>
    </row>
    <row r="27" spans="1:7" ht="28.2" thickBot="1" x14ac:dyDescent="0.35">
      <c r="B27" s="162"/>
      <c r="C27" s="176"/>
      <c r="D27" s="183"/>
      <c r="E27" s="86" t="s">
        <v>23</v>
      </c>
      <c r="F27" s="84" t="s">
        <v>187</v>
      </c>
    </row>
    <row r="28" spans="1:7" ht="45" customHeight="1" x14ac:dyDescent="0.3">
      <c r="B28" s="162"/>
      <c r="C28" s="174" t="s">
        <v>223</v>
      </c>
      <c r="D28" s="85" t="s">
        <v>225</v>
      </c>
      <c r="E28" s="81" t="s">
        <v>195</v>
      </c>
      <c r="F28" s="82" t="s">
        <v>198</v>
      </c>
      <c r="G28" s="34"/>
    </row>
    <row r="29" spans="1:7" ht="42.6" customHeight="1" x14ac:dyDescent="0.3">
      <c r="B29" s="162"/>
      <c r="C29" s="175"/>
      <c r="D29" s="78" t="s">
        <v>224</v>
      </c>
      <c r="E29" s="77" t="s">
        <v>344</v>
      </c>
      <c r="F29" s="83" t="s">
        <v>24</v>
      </c>
    </row>
    <row r="30" spans="1:7" ht="70.95" customHeight="1" thickBot="1" x14ac:dyDescent="0.35">
      <c r="B30" s="163"/>
      <c r="C30" s="176"/>
      <c r="D30" s="86" t="s">
        <v>25</v>
      </c>
      <c r="E30" s="91" t="s">
        <v>196</v>
      </c>
      <c r="F30" s="84" t="s">
        <v>197</v>
      </c>
    </row>
  </sheetData>
  <mergeCells count="14">
    <mergeCell ref="F11:F12"/>
    <mergeCell ref="E9:E10"/>
    <mergeCell ref="B5:B30"/>
    <mergeCell ref="C13:C14"/>
    <mergeCell ref="D19:D20"/>
    <mergeCell ref="C9:C12"/>
    <mergeCell ref="C5:C8"/>
    <mergeCell ref="C19:C22"/>
    <mergeCell ref="C28:C30"/>
    <mergeCell ref="C23:C27"/>
    <mergeCell ref="C15:C18"/>
    <mergeCell ref="E11:E12"/>
    <mergeCell ref="D6:D8"/>
    <mergeCell ref="D25:D27"/>
  </mergeCells>
  <pageMargins left="0.25" right="0.25" top="0.75" bottom="0.75" header="0.3" footer="0.3"/>
  <pageSetup fitToWidth="0" fitToHeight="0" orientation="landscape" horizontalDpi="90" verticalDpi="90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76FF4F-37E7-41B2-B8EC-31FABCFAE774}">
  <dimension ref="B1:S40"/>
  <sheetViews>
    <sheetView showGridLines="0" topLeftCell="A15" zoomScaleNormal="100" workbookViewId="0">
      <selection activeCell="B17" sqref="B17"/>
    </sheetView>
  </sheetViews>
  <sheetFormatPr baseColWidth="10" defaultColWidth="11.44140625" defaultRowHeight="14.4" x14ac:dyDescent="0.3"/>
  <cols>
    <col min="2" max="2" width="40.5546875" customWidth="1"/>
    <col min="3" max="3" width="36.88671875" customWidth="1"/>
    <col min="17" max="17" width="13.33203125" customWidth="1"/>
    <col min="19" max="19" width="15.5546875" customWidth="1"/>
  </cols>
  <sheetData>
    <row r="1" spans="2:19" x14ac:dyDescent="0.3">
      <c r="L1" s="2">
        <v>2025</v>
      </c>
    </row>
    <row r="2" spans="2:19" x14ac:dyDescent="0.3">
      <c r="L2" s="2">
        <v>2026</v>
      </c>
      <c r="N2" s="3">
        <v>2023</v>
      </c>
      <c r="O2" s="4"/>
      <c r="P2" s="4"/>
      <c r="Q2" s="4"/>
      <c r="R2" s="4"/>
    </row>
    <row r="3" spans="2:19" x14ac:dyDescent="0.3">
      <c r="G3" s="2">
        <v>1</v>
      </c>
      <c r="L3" s="2">
        <v>2027</v>
      </c>
      <c r="N3" s="3">
        <v>2024</v>
      </c>
      <c r="O3" s="4"/>
      <c r="P3" s="4"/>
      <c r="Q3" s="4"/>
      <c r="R3" s="4"/>
    </row>
    <row r="4" spans="2:19" x14ac:dyDescent="0.3">
      <c r="G4" s="2">
        <v>1</v>
      </c>
      <c r="L4" s="2">
        <v>2028</v>
      </c>
      <c r="N4" s="3"/>
      <c r="O4" s="4"/>
      <c r="P4" s="4"/>
      <c r="Q4" s="4"/>
      <c r="R4" s="4"/>
    </row>
    <row r="5" spans="2:19" x14ac:dyDescent="0.3">
      <c r="E5" s="184" t="s">
        <v>4</v>
      </c>
      <c r="F5" s="185"/>
      <c r="G5" s="185"/>
      <c r="H5" s="185"/>
      <c r="I5" s="186"/>
      <c r="L5" s="2">
        <v>2029</v>
      </c>
    </row>
    <row r="6" spans="2:19" ht="28.8" x14ac:dyDescent="0.3">
      <c r="B6" s="5" t="s">
        <v>3</v>
      </c>
      <c r="C6" s="5" t="s">
        <v>26</v>
      </c>
      <c r="D6" s="5" t="s">
        <v>27</v>
      </c>
      <c r="E6" s="5">
        <v>2025</v>
      </c>
      <c r="F6" s="5">
        <v>2026</v>
      </c>
      <c r="G6" s="5">
        <v>2027</v>
      </c>
      <c r="H6" s="5">
        <v>2028</v>
      </c>
      <c r="I6" s="5">
        <v>2029</v>
      </c>
      <c r="J6" s="187" t="s">
        <v>28</v>
      </c>
      <c r="K6" s="187"/>
      <c r="L6" s="188" t="s">
        <v>29</v>
      </c>
      <c r="M6" s="188"/>
      <c r="N6" s="188"/>
      <c r="O6" s="189" t="s">
        <v>6</v>
      </c>
      <c r="P6" s="189"/>
      <c r="Q6" s="5" t="s">
        <v>30</v>
      </c>
      <c r="R6" s="5" t="s">
        <v>31</v>
      </c>
      <c r="S6" s="5" t="s">
        <v>32</v>
      </c>
    </row>
    <row r="7" spans="2:19" ht="64.5" customHeight="1" x14ac:dyDescent="0.3">
      <c r="B7" s="7" t="str">
        <f>'Áreas Estratégicas Sustantivas'!E5</f>
        <v>Número de profesionales formados y con destrezas para análisis de datos.</v>
      </c>
      <c r="C7" s="7" t="s">
        <v>155</v>
      </c>
      <c r="D7" s="9" t="s">
        <v>214</v>
      </c>
      <c r="E7" s="9"/>
      <c r="F7" s="9">
        <v>6</v>
      </c>
      <c r="G7" s="9">
        <v>3</v>
      </c>
      <c r="H7" s="9"/>
      <c r="I7" s="9">
        <v>1</v>
      </c>
      <c r="J7" s="10" t="s">
        <v>34</v>
      </c>
      <c r="K7" s="11">
        <f t="shared" ref="K7:K12" si="0">IF($G$4=1,E7,IF($G$4=2,F7,IF($G$4=3,G7,IF($G$4=4,H7,I7))))</f>
        <v>0</v>
      </c>
      <c r="L7" s="12">
        <f t="shared" ref="L7:L12" si="1">K7</f>
        <v>0</v>
      </c>
      <c r="M7" s="6" t="s">
        <v>35</v>
      </c>
      <c r="N7" s="13">
        <f>IF(L7=0,0,L7-1)</f>
        <v>0</v>
      </c>
      <c r="O7" s="14" t="s">
        <v>36</v>
      </c>
      <c r="P7" s="15">
        <f t="shared" ref="P7:P12" si="2">N7</f>
        <v>0</v>
      </c>
      <c r="Q7" s="16" t="s">
        <v>37</v>
      </c>
      <c r="R7" s="16" t="s">
        <v>38</v>
      </c>
      <c r="S7" s="16" t="s">
        <v>161</v>
      </c>
    </row>
    <row r="8" spans="2:19" ht="28.5" customHeight="1" x14ac:dyDescent="0.3">
      <c r="B8" s="7" t="str">
        <f>'Áreas Estratégicas Sustantivas'!E6</f>
        <v>Total en el número de informes epidemilógicos publicados.</v>
      </c>
      <c r="C8" s="7" t="s">
        <v>334</v>
      </c>
      <c r="D8" s="9">
        <v>8</v>
      </c>
      <c r="E8" s="9">
        <v>9</v>
      </c>
      <c r="F8" s="9">
        <v>13</v>
      </c>
      <c r="G8" s="9">
        <v>13</v>
      </c>
      <c r="H8" s="9">
        <v>13</v>
      </c>
      <c r="I8" s="9">
        <v>14</v>
      </c>
      <c r="J8" s="10" t="s">
        <v>34</v>
      </c>
      <c r="K8" s="11">
        <f t="shared" si="0"/>
        <v>9</v>
      </c>
      <c r="L8" s="12">
        <f t="shared" ref="L8" si="3">K8</f>
        <v>9</v>
      </c>
      <c r="M8" s="6" t="s">
        <v>35</v>
      </c>
      <c r="N8" s="13">
        <f>IF(L8=0,0,L8-2)</f>
        <v>7</v>
      </c>
      <c r="O8" s="14" t="s">
        <v>36</v>
      </c>
      <c r="P8" s="15">
        <f t="shared" ref="P8" si="4">N8</f>
        <v>7</v>
      </c>
      <c r="Q8" s="16" t="s">
        <v>159</v>
      </c>
      <c r="R8" s="16" t="s">
        <v>38</v>
      </c>
      <c r="S8" s="16" t="s">
        <v>162</v>
      </c>
    </row>
    <row r="9" spans="2:19" ht="28.5" customHeight="1" x14ac:dyDescent="0.3">
      <c r="B9" s="7" t="str">
        <f>'Áreas Estratégicas Sustantivas'!E7</f>
        <v>Total en el número de tableros de datos interactivos publicados.</v>
      </c>
      <c r="C9" s="7" t="s">
        <v>335</v>
      </c>
      <c r="D9" s="9">
        <v>5</v>
      </c>
      <c r="E9" s="9">
        <v>5</v>
      </c>
      <c r="F9" s="9">
        <v>8</v>
      </c>
      <c r="G9" s="9">
        <v>9</v>
      </c>
      <c r="H9" s="9">
        <v>10</v>
      </c>
      <c r="I9" s="9">
        <v>10</v>
      </c>
      <c r="J9" s="10" t="s">
        <v>34</v>
      </c>
      <c r="K9" s="11">
        <f t="shared" si="0"/>
        <v>5</v>
      </c>
      <c r="L9" s="12">
        <f t="shared" ref="L9:L10" si="5">K9</f>
        <v>5</v>
      </c>
      <c r="M9" s="6" t="s">
        <v>35</v>
      </c>
      <c r="N9" s="13">
        <f>IF(L9=0,0,L9-1)</f>
        <v>4</v>
      </c>
      <c r="O9" s="14" t="s">
        <v>36</v>
      </c>
      <c r="P9" s="15">
        <f t="shared" ref="P9:P10" si="6">N9</f>
        <v>4</v>
      </c>
      <c r="Q9" s="16" t="s">
        <v>159</v>
      </c>
      <c r="R9" s="16" t="s">
        <v>38</v>
      </c>
      <c r="S9" s="16" t="s">
        <v>162</v>
      </c>
    </row>
    <row r="10" spans="2:19" ht="28.5" customHeight="1" x14ac:dyDescent="0.3">
      <c r="B10" s="7" t="str">
        <f>'Áreas Estratégicas Sustantivas'!E8</f>
        <v>Total en el número de documentos técnicos publicados.</v>
      </c>
      <c r="C10" s="7" t="s">
        <v>336</v>
      </c>
      <c r="D10" s="9">
        <v>0</v>
      </c>
      <c r="E10" s="9">
        <v>0</v>
      </c>
      <c r="F10" s="9">
        <v>1</v>
      </c>
      <c r="G10" s="9">
        <v>2</v>
      </c>
      <c r="H10" s="9">
        <v>2</v>
      </c>
      <c r="I10" s="9">
        <v>2</v>
      </c>
      <c r="J10" s="10" t="s">
        <v>34</v>
      </c>
      <c r="K10" s="11">
        <f t="shared" si="0"/>
        <v>0</v>
      </c>
      <c r="L10" s="12">
        <f t="shared" si="5"/>
        <v>0</v>
      </c>
      <c r="M10" s="6" t="s">
        <v>35</v>
      </c>
      <c r="N10" s="13">
        <f>IF(L10=0,0,L10-1)</f>
        <v>0</v>
      </c>
      <c r="O10" s="14" t="s">
        <v>36</v>
      </c>
      <c r="P10" s="15">
        <f t="shared" si="6"/>
        <v>0</v>
      </c>
      <c r="Q10" s="16" t="s">
        <v>159</v>
      </c>
      <c r="R10" s="16" t="s">
        <v>38</v>
      </c>
      <c r="S10" s="16" t="s">
        <v>162</v>
      </c>
    </row>
    <row r="11" spans="2:19" ht="42.75" customHeight="1" x14ac:dyDescent="0.3">
      <c r="B11" s="7" t="str">
        <f>'Áreas Estratégicas Sustantivas'!E9</f>
        <v>Porcentaje de usuarios reportando enfermedades raras al centro de registro.</v>
      </c>
      <c r="C11" s="7" t="s">
        <v>157</v>
      </c>
      <c r="D11" s="9" t="s">
        <v>33</v>
      </c>
      <c r="E11" s="72"/>
      <c r="F11" s="72"/>
      <c r="G11" s="72"/>
      <c r="H11" s="72"/>
      <c r="I11" s="72">
        <v>0.6</v>
      </c>
      <c r="J11" s="10" t="s">
        <v>34</v>
      </c>
      <c r="K11" s="22">
        <f t="shared" si="0"/>
        <v>0</v>
      </c>
      <c r="L11" s="23">
        <f t="shared" si="1"/>
        <v>0</v>
      </c>
      <c r="M11" s="6" t="s">
        <v>35</v>
      </c>
      <c r="N11" s="24">
        <f>IF(L11=0,0,L11-10%)</f>
        <v>0</v>
      </c>
      <c r="O11" s="14" t="s">
        <v>36</v>
      </c>
      <c r="P11" s="25">
        <f t="shared" si="2"/>
        <v>0</v>
      </c>
      <c r="Q11" s="16" t="s">
        <v>160</v>
      </c>
      <c r="R11" s="16" t="s">
        <v>38</v>
      </c>
      <c r="S11" s="16" t="s">
        <v>163</v>
      </c>
    </row>
    <row r="12" spans="2:19" ht="46.5" customHeight="1" x14ac:dyDescent="0.3">
      <c r="B12" s="7" t="str">
        <f>'Áreas Estratégicas Sustantivas'!E11</f>
        <v>Tasa de las principales prevalencias de las enfermedades raras determinada.</v>
      </c>
      <c r="C12" s="7" t="s">
        <v>158</v>
      </c>
      <c r="D12" s="9" t="s">
        <v>33</v>
      </c>
      <c r="E12" s="9"/>
      <c r="F12" s="9"/>
      <c r="G12" s="9"/>
      <c r="H12" s="9"/>
      <c r="I12" s="9">
        <v>1</v>
      </c>
      <c r="J12" s="10" t="s">
        <v>34</v>
      </c>
      <c r="K12" s="11">
        <f t="shared" si="0"/>
        <v>0</v>
      </c>
      <c r="L12" s="12">
        <f t="shared" si="1"/>
        <v>0</v>
      </c>
      <c r="M12" s="6" t="s">
        <v>35</v>
      </c>
      <c r="N12" s="13">
        <f>IF(L12=0,0,L12-0)</f>
        <v>0</v>
      </c>
      <c r="O12" s="14" t="s">
        <v>36</v>
      </c>
      <c r="P12" s="20">
        <f t="shared" si="2"/>
        <v>0</v>
      </c>
      <c r="Q12" s="16" t="s">
        <v>160</v>
      </c>
      <c r="R12" s="16" t="s">
        <v>38</v>
      </c>
      <c r="S12" s="16" t="s">
        <v>164</v>
      </c>
    </row>
    <row r="13" spans="2:19" ht="84.75" customHeight="1" x14ac:dyDescent="0.3">
      <c r="B13" s="7" t="str">
        <f>'Áreas Estratégicas Sustantivas'!E13</f>
        <v xml:space="preserve">Total de técnicas diagnósticas para la vigilancia genómica de parásitos (resistencia Plasmodium sp y Leishmania), vectores, hongos (prioritarios por la OMS) y la metagenómica.   </v>
      </c>
      <c r="C13" s="7" t="s">
        <v>337</v>
      </c>
      <c r="D13" s="9">
        <v>8</v>
      </c>
      <c r="E13" s="9">
        <v>10</v>
      </c>
      <c r="F13" s="9">
        <v>15</v>
      </c>
      <c r="G13" s="9">
        <v>15</v>
      </c>
      <c r="H13" s="9">
        <v>16</v>
      </c>
      <c r="I13" s="9">
        <v>16</v>
      </c>
      <c r="J13" s="10" t="s">
        <v>34</v>
      </c>
      <c r="K13" s="11">
        <f t="shared" ref="K13:K24" si="7">IF($G$4=1,E13,IF($G$4=2,F13,IF($G$4=3,G13,IF($G$4=4,H13,I13))))</f>
        <v>10</v>
      </c>
      <c r="L13" s="18">
        <f t="shared" ref="L13:L14" si="8">K13</f>
        <v>10</v>
      </c>
      <c r="M13" s="6" t="s">
        <v>35</v>
      </c>
      <c r="N13" s="19">
        <f>IF(L13=0,0,L13-2)</f>
        <v>8</v>
      </c>
      <c r="O13" s="14" t="s">
        <v>36</v>
      </c>
      <c r="P13" s="20">
        <f t="shared" ref="P13:P14" si="9">N13</f>
        <v>8</v>
      </c>
      <c r="Q13" s="16" t="s">
        <v>159</v>
      </c>
      <c r="R13" s="16" t="s">
        <v>38</v>
      </c>
      <c r="S13" s="16" t="s">
        <v>167</v>
      </c>
    </row>
    <row r="14" spans="2:19" ht="109.5" customHeight="1" x14ac:dyDescent="0.3">
      <c r="B14" s="7" t="str">
        <f>'Áreas Estratégicas Sustantivas'!E14</f>
        <v xml:space="preserve">Total de técnicas diagnósticas para la detección de enfermedades febriles zoonóticas, enfermedades bacterianas, enfermedades virales, y para la detección, caracterización y pruebas de sensibilidad a los antifúngicos en hongos y levaduras de importancia médica  </v>
      </c>
      <c r="C14" s="7" t="s">
        <v>338</v>
      </c>
      <c r="D14" s="9">
        <v>160</v>
      </c>
      <c r="E14" s="9">
        <v>160</v>
      </c>
      <c r="F14" s="9">
        <v>170</v>
      </c>
      <c r="G14" s="9">
        <v>174</v>
      </c>
      <c r="H14" s="9">
        <v>179</v>
      </c>
      <c r="I14" s="9">
        <v>181</v>
      </c>
      <c r="J14" s="10" t="s">
        <v>34</v>
      </c>
      <c r="K14" s="11">
        <f t="shared" si="7"/>
        <v>160</v>
      </c>
      <c r="L14" s="18">
        <f t="shared" si="8"/>
        <v>160</v>
      </c>
      <c r="M14" s="6" t="s">
        <v>35</v>
      </c>
      <c r="N14" s="19">
        <f>IF(L14=0,0,L14-2)</f>
        <v>158</v>
      </c>
      <c r="O14" s="14" t="s">
        <v>36</v>
      </c>
      <c r="P14" s="20">
        <f t="shared" si="9"/>
        <v>158</v>
      </c>
      <c r="Q14" s="16" t="s">
        <v>165</v>
      </c>
      <c r="R14" s="16" t="s">
        <v>38</v>
      </c>
      <c r="S14" s="16" t="s">
        <v>167</v>
      </c>
    </row>
    <row r="15" spans="2:19" ht="57.75" customHeight="1" x14ac:dyDescent="0.3">
      <c r="B15" s="7" t="str">
        <f>'Áreas Estratégicas Sustantivas'!E15</f>
        <v xml:space="preserve">Total de  ensayos estandarizados e implementados para verificación de inocuidad en alimentos </v>
      </c>
      <c r="C15" s="7" t="s">
        <v>169</v>
      </c>
      <c r="D15" s="9" t="s">
        <v>33</v>
      </c>
      <c r="E15" s="9"/>
      <c r="F15" s="9">
        <v>2</v>
      </c>
      <c r="G15" s="9">
        <v>2</v>
      </c>
      <c r="H15" s="9">
        <v>2</v>
      </c>
      <c r="I15" s="9">
        <v>3</v>
      </c>
      <c r="J15" s="10" t="s">
        <v>34</v>
      </c>
      <c r="K15" s="11">
        <f>IF($G$4=1,E15,IF($G$4=2,F15,IF($G$4=3,G15,IF($G$4=4,H15,I15))))</f>
        <v>0</v>
      </c>
      <c r="L15" s="18">
        <f t="shared" ref="L15:L18" si="10">K15</f>
        <v>0</v>
      </c>
      <c r="M15" s="6" t="s">
        <v>35</v>
      </c>
      <c r="N15" s="19">
        <f>IF(L15=0,0,L15-1)</f>
        <v>0</v>
      </c>
      <c r="O15" s="14" t="s">
        <v>36</v>
      </c>
      <c r="P15" s="20">
        <f t="shared" ref="P15:P18" si="11">N15</f>
        <v>0</v>
      </c>
      <c r="Q15" s="16" t="s">
        <v>168</v>
      </c>
      <c r="R15" s="16" t="s">
        <v>38</v>
      </c>
      <c r="S15" s="16"/>
    </row>
    <row r="16" spans="2:19" ht="57.75" customHeight="1" x14ac:dyDescent="0.3">
      <c r="B16" s="7" t="str">
        <f>'Áreas Estratégicas Sustantivas'!E16</f>
        <v xml:space="preserve">Total de ensayos estandarizados e implementados de análisis químico en productos de interés sanitario (determinación del perfil de canabinoides en vapeadores). </v>
      </c>
      <c r="C16" s="7" t="s">
        <v>252</v>
      </c>
      <c r="D16" s="9" t="s">
        <v>33</v>
      </c>
      <c r="E16" s="9"/>
      <c r="F16" s="9">
        <v>2</v>
      </c>
      <c r="G16" s="9">
        <v>2</v>
      </c>
      <c r="H16" s="9"/>
      <c r="I16" s="9"/>
      <c r="J16" s="10" t="s">
        <v>34</v>
      </c>
      <c r="K16" s="11">
        <f>IF($G$4=1,E16,IF($G$4=2,#REF!,IF($G$4=3,#REF!,IF($G$4=4,F16,G16))))</f>
        <v>0</v>
      </c>
      <c r="L16" s="18">
        <f t="shared" ref="L16" si="12">K16</f>
        <v>0</v>
      </c>
      <c r="M16" s="6" t="s">
        <v>35</v>
      </c>
      <c r="N16" s="19">
        <f>IF(L16=0,0,L16-1)</f>
        <v>0</v>
      </c>
      <c r="O16" s="14" t="s">
        <v>36</v>
      </c>
      <c r="P16" s="20">
        <f t="shared" ref="P16" si="13">N16</f>
        <v>0</v>
      </c>
      <c r="Q16" s="16"/>
      <c r="R16" s="16"/>
      <c r="S16" s="16"/>
    </row>
    <row r="17" spans="2:19" ht="64.5" customHeight="1" x14ac:dyDescent="0.3">
      <c r="B17" s="7" t="str">
        <f>'Áreas Estratégicas Sustantivas'!E17</f>
        <v>Total de ensayos estandarizados e implementados en técnicas de análisis químicos de alérgenos.</v>
      </c>
      <c r="C17" s="7" t="s">
        <v>171</v>
      </c>
      <c r="D17" s="9" t="s">
        <v>33</v>
      </c>
      <c r="E17" s="9"/>
      <c r="F17" s="9">
        <v>1</v>
      </c>
      <c r="G17" s="9">
        <v>1</v>
      </c>
      <c r="H17" s="9">
        <v>1</v>
      </c>
      <c r="I17" s="9">
        <v>1</v>
      </c>
      <c r="J17" s="10" t="s">
        <v>34</v>
      </c>
      <c r="K17" s="11">
        <f t="shared" si="7"/>
        <v>0</v>
      </c>
      <c r="L17" s="18">
        <f t="shared" si="10"/>
        <v>0</v>
      </c>
      <c r="M17" s="6" t="s">
        <v>35</v>
      </c>
      <c r="N17" s="19">
        <f>IF(L17=0,0,L17)</f>
        <v>0</v>
      </c>
      <c r="O17" s="14" t="s">
        <v>36</v>
      </c>
      <c r="P17" s="20">
        <f t="shared" si="11"/>
        <v>0</v>
      </c>
      <c r="Q17" s="16" t="s">
        <v>168</v>
      </c>
      <c r="R17" s="16" t="s">
        <v>38</v>
      </c>
      <c r="S17" s="16"/>
    </row>
    <row r="18" spans="2:19" ht="60" customHeight="1" x14ac:dyDescent="0.3">
      <c r="B18" s="7" t="str">
        <f>'Áreas Estratégicas Sustantivas'!E18</f>
        <v>Total de ensayos estandarizados e implementados de análisis microbiológico prioritarias para el estudio de brotes de ETAS.</v>
      </c>
      <c r="C18" s="7" t="s">
        <v>170</v>
      </c>
      <c r="D18" s="9" t="s">
        <v>33</v>
      </c>
      <c r="E18" s="9">
        <v>1</v>
      </c>
      <c r="F18" s="9">
        <v>1</v>
      </c>
      <c r="G18" s="9">
        <v>1</v>
      </c>
      <c r="H18" s="9">
        <v>1</v>
      </c>
      <c r="I18" s="9"/>
      <c r="J18" s="10" t="s">
        <v>34</v>
      </c>
      <c r="K18" s="11">
        <f t="shared" si="7"/>
        <v>1</v>
      </c>
      <c r="L18" s="18">
        <f t="shared" si="10"/>
        <v>1</v>
      </c>
      <c r="M18" s="6" t="s">
        <v>35</v>
      </c>
      <c r="N18" s="19">
        <f>IF(L18=0,0,L18)</f>
        <v>1</v>
      </c>
      <c r="O18" s="14" t="s">
        <v>36</v>
      </c>
      <c r="P18" s="20">
        <f t="shared" si="11"/>
        <v>1</v>
      </c>
      <c r="Q18" s="16" t="s">
        <v>168</v>
      </c>
      <c r="R18" s="16" t="s">
        <v>38</v>
      </c>
      <c r="S18" s="16"/>
    </row>
    <row r="19" spans="2:19" ht="48" customHeight="1" x14ac:dyDescent="0.3">
      <c r="B19" s="7" t="str">
        <f>'Áreas Estratégicas Sustantivas'!E19</f>
        <v>Herramienta de análisis de datos de RAM desarrollada e implementada</v>
      </c>
      <c r="C19" s="7" t="s">
        <v>172</v>
      </c>
      <c r="D19" s="9" t="s">
        <v>33</v>
      </c>
      <c r="E19" s="9">
        <v>1</v>
      </c>
      <c r="F19" s="9"/>
      <c r="G19" s="9"/>
      <c r="H19" s="9"/>
      <c r="I19" s="9"/>
      <c r="J19" s="10" t="s">
        <v>34</v>
      </c>
      <c r="K19" s="11">
        <f t="shared" si="7"/>
        <v>1</v>
      </c>
      <c r="L19" s="18">
        <f t="shared" ref="L19" si="14">K19</f>
        <v>1</v>
      </c>
      <c r="M19" s="6" t="s">
        <v>35</v>
      </c>
      <c r="N19" s="19">
        <f>IF(L19=0,0,L19)</f>
        <v>1</v>
      </c>
      <c r="O19" s="14" t="s">
        <v>36</v>
      </c>
      <c r="P19" s="20">
        <f t="shared" ref="P19" si="15">N19</f>
        <v>1</v>
      </c>
      <c r="Q19" s="16" t="s">
        <v>173</v>
      </c>
      <c r="R19" s="16" t="s">
        <v>38</v>
      </c>
      <c r="S19" s="16" t="s">
        <v>174</v>
      </c>
    </row>
    <row r="20" spans="2:19" ht="45" customHeight="1" x14ac:dyDescent="0.3">
      <c r="B20" s="7" t="str">
        <f>'Áreas Estratégicas Sustantivas'!E20</f>
        <v>Tablero de datos interactivo actualizado periódicamente RAM</v>
      </c>
      <c r="C20" s="7" t="s">
        <v>16</v>
      </c>
      <c r="D20" s="9" t="s">
        <v>33</v>
      </c>
      <c r="E20" s="9"/>
      <c r="F20" s="9">
        <v>1</v>
      </c>
      <c r="G20" s="9"/>
      <c r="H20" s="9"/>
      <c r="I20" s="9"/>
      <c r="J20" s="10" t="s">
        <v>34</v>
      </c>
      <c r="K20" s="11">
        <f t="shared" si="7"/>
        <v>0</v>
      </c>
      <c r="L20" s="18">
        <f t="shared" ref="L20:L22" si="16">K20</f>
        <v>0</v>
      </c>
      <c r="M20" s="6" t="s">
        <v>35</v>
      </c>
      <c r="N20" s="19">
        <f>IF(L20=0,0,L20)</f>
        <v>0</v>
      </c>
      <c r="O20" s="14" t="s">
        <v>36</v>
      </c>
      <c r="P20" s="20">
        <f t="shared" ref="P20:P22" si="17">N20</f>
        <v>0</v>
      </c>
      <c r="Q20" s="16" t="s">
        <v>173</v>
      </c>
      <c r="R20" s="16" t="s">
        <v>38</v>
      </c>
      <c r="S20" s="16" t="s">
        <v>180</v>
      </c>
    </row>
    <row r="21" spans="2:19" ht="43.2" x14ac:dyDescent="0.3">
      <c r="B21" s="7" t="str">
        <f>'Áreas Estratégicas Sustantivas'!E21</f>
        <v>Lineamiento de la estrategia para la vigilancia de la resistencia a antimicrobianos actualizado y socializado</v>
      </c>
      <c r="C21" s="7" t="s">
        <v>18</v>
      </c>
      <c r="D21" s="9" t="s">
        <v>33</v>
      </c>
      <c r="E21" s="9"/>
      <c r="F21" s="9">
        <v>1</v>
      </c>
      <c r="G21" s="9"/>
      <c r="H21" s="9"/>
      <c r="I21" s="9"/>
      <c r="J21" s="10" t="s">
        <v>34</v>
      </c>
      <c r="K21" s="11">
        <f t="shared" si="7"/>
        <v>0</v>
      </c>
      <c r="L21" s="18">
        <f t="shared" si="16"/>
        <v>0</v>
      </c>
      <c r="M21" s="6" t="s">
        <v>35</v>
      </c>
      <c r="N21" s="19">
        <f>IF(L21=0,0,L21)</f>
        <v>0</v>
      </c>
      <c r="O21" s="14" t="s">
        <v>36</v>
      </c>
      <c r="P21" s="20">
        <f t="shared" si="17"/>
        <v>0</v>
      </c>
      <c r="Q21" s="16" t="s">
        <v>173</v>
      </c>
      <c r="R21" s="16" t="s">
        <v>38</v>
      </c>
      <c r="S21" s="16" t="s">
        <v>180</v>
      </c>
    </row>
    <row r="22" spans="2:19" ht="62.25" customHeight="1" x14ac:dyDescent="0.3">
      <c r="B22" s="7" t="str">
        <f>'Áreas Estratégicas Sustantivas'!E22</f>
        <v>Total de nuevos establecimientos de salud con la estrategia de vigilancia basada en laboratorio de RAM.</v>
      </c>
      <c r="C22" s="7" t="s">
        <v>339</v>
      </c>
      <c r="D22" s="9">
        <v>0</v>
      </c>
      <c r="E22" s="9"/>
      <c r="F22" s="9">
        <v>2</v>
      </c>
      <c r="G22" s="9">
        <v>4</v>
      </c>
      <c r="H22" s="9">
        <v>6</v>
      </c>
      <c r="I22" s="9">
        <v>8</v>
      </c>
      <c r="J22" s="10" t="s">
        <v>34</v>
      </c>
      <c r="K22" s="11">
        <f t="shared" si="7"/>
        <v>0</v>
      </c>
      <c r="L22" s="18">
        <f t="shared" si="16"/>
        <v>0</v>
      </c>
      <c r="M22" s="6" t="s">
        <v>35</v>
      </c>
      <c r="N22" s="19">
        <f>IF(L22=0,0,L22-1)</f>
        <v>0</v>
      </c>
      <c r="O22" s="14" t="s">
        <v>36</v>
      </c>
      <c r="P22" s="20">
        <f t="shared" si="17"/>
        <v>0</v>
      </c>
      <c r="Q22" s="16" t="s">
        <v>173</v>
      </c>
      <c r="R22" s="16" t="s">
        <v>38</v>
      </c>
      <c r="S22" s="16" t="s">
        <v>180</v>
      </c>
    </row>
    <row r="23" spans="2:19" ht="81.75" customHeight="1" x14ac:dyDescent="0.3">
      <c r="B23" s="7" t="str">
        <f>'Áreas Estratégicas Sustantivas'!E23</f>
        <v>Estudio de reorganización parcial de la estructura organizacional de Inciensa con el fin de crear el Centro Nacional de Referencia de Micología solicitado y aprobado por MIDEPLAN</v>
      </c>
      <c r="C23" s="7" t="s">
        <v>178</v>
      </c>
      <c r="D23" s="9" t="s">
        <v>33</v>
      </c>
      <c r="E23" s="9"/>
      <c r="F23" s="9">
        <v>1</v>
      </c>
      <c r="G23" s="9"/>
      <c r="H23" s="9"/>
      <c r="I23" s="9"/>
      <c r="J23" s="10" t="s">
        <v>34</v>
      </c>
      <c r="K23" s="11">
        <f t="shared" si="7"/>
        <v>0</v>
      </c>
      <c r="L23" s="18">
        <f t="shared" ref="L23" si="18">K23</f>
        <v>0</v>
      </c>
      <c r="M23" s="6" t="s">
        <v>35</v>
      </c>
      <c r="N23" s="19">
        <f>IF(L23=0,0,L23)</f>
        <v>0</v>
      </c>
      <c r="O23" s="14" t="s">
        <v>36</v>
      </c>
      <c r="P23" s="20">
        <f t="shared" ref="P23" si="19">N23</f>
        <v>0</v>
      </c>
      <c r="Q23" s="16" t="s">
        <v>185</v>
      </c>
      <c r="R23" s="16" t="s">
        <v>38</v>
      </c>
      <c r="S23" s="16" t="s">
        <v>181</v>
      </c>
    </row>
    <row r="24" spans="2:19" ht="72.75" customHeight="1" x14ac:dyDescent="0.3">
      <c r="B24" s="7" t="str">
        <f>'Áreas Estratégicas Sustantivas'!E24</f>
        <v>Lineamiento técnico para la vigilancia basada en laboratorio de 5 micosis prioritarias de la OMS implementado y socializado</v>
      </c>
      <c r="C24" s="7" t="s">
        <v>184</v>
      </c>
      <c r="D24" s="9" t="s">
        <v>33</v>
      </c>
      <c r="E24" s="9"/>
      <c r="F24" s="9"/>
      <c r="G24" s="9">
        <v>1</v>
      </c>
      <c r="H24" s="9"/>
      <c r="I24" s="9"/>
      <c r="J24" s="10" t="s">
        <v>34</v>
      </c>
      <c r="K24" s="11">
        <f t="shared" si="7"/>
        <v>0</v>
      </c>
      <c r="L24" s="18">
        <f t="shared" ref="L24" si="20">K24</f>
        <v>0</v>
      </c>
      <c r="M24" s="6" t="s">
        <v>35</v>
      </c>
      <c r="N24" s="19">
        <f>IF(L24=0,0,L24)</f>
        <v>0</v>
      </c>
      <c r="O24" s="14" t="s">
        <v>36</v>
      </c>
      <c r="P24" s="20">
        <f t="shared" ref="P24" si="21">N24</f>
        <v>0</v>
      </c>
      <c r="Q24" s="16" t="s">
        <v>186</v>
      </c>
      <c r="R24" s="16" t="s">
        <v>38</v>
      </c>
      <c r="S24" s="16" t="s">
        <v>175</v>
      </c>
    </row>
    <row r="25" spans="2:19" ht="72.75" customHeight="1" x14ac:dyDescent="0.3">
      <c r="B25" s="7" t="str">
        <f>'Áreas Estratégicas Sustantivas'!E25</f>
        <v>Levantamiento de requerimientos para la habilitación del espacio físico elaborado</v>
      </c>
      <c r="C25" s="7" t="s">
        <v>316</v>
      </c>
      <c r="D25" s="9" t="s">
        <v>33</v>
      </c>
      <c r="E25" s="9"/>
      <c r="F25" s="9">
        <v>1</v>
      </c>
      <c r="G25" s="9"/>
      <c r="H25" s="9"/>
      <c r="I25" s="9"/>
      <c r="J25" s="10" t="s">
        <v>34</v>
      </c>
      <c r="K25" s="11">
        <f t="shared" ref="K25:K26" si="22">IF($G$4=1,E25,IF($G$4=2,F25,IF($G$4=3,G25,IF($G$4=4,H25,I25))))</f>
        <v>0</v>
      </c>
      <c r="L25" s="18">
        <f t="shared" ref="L25:L26" si="23">K25</f>
        <v>0</v>
      </c>
      <c r="M25" s="6" t="s">
        <v>35</v>
      </c>
      <c r="N25" s="19">
        <f t="shared" ref="N25:N26" si="24">IF(L25=0,0,L25)</f>
        <v>0</v>
      </c>
      <c r="O25" s="14" t="s">
        <v>36</v>
      </c>
      <c r="P25" s="20">
        <f t="shared" ref="P25:P26" si="25">N25</f>
        <v>0</v>
      </c>
      <c r="Q25" s="16"/>
      <c r="R25" s="16"/>
      <c r="S25" s="16"/>
    </row>
    <row r="26" spans="2:19" ht="58.5" customHeight="1" x14ac:dyDescent="0.3">
      <c r="B26" s="7" t="str">
        <f>'Áreas Estratégicas Sustantivas'!E26</f>
        <v>Proyecto de diseño del espacio físico para el desarrollo de actividades de micología elaborado</v>
      </c>
      <c r="C26" s="7" t="s">
        <v>194</v>
      </c>
      <c r="D26" s="9" t="s">
        <v>33</v>
      </c>
      <c r="E26" s="9"/>
      <c r="F26" s="9"/>
      <c r="G26" s="9">
        <v>1</v>
      </c>
      <c r="H26" s="9"/>
      <c r="I26" s="9"/>
      <c r="J26" s="10" t="s">
        <v>34</v>
      </c>
      <c r="K26" s="11">
        <f t="shared" si="22"/>
        <v>0</v>
      </c>
      <c r="L26" s="18">
        <f t="shared" si="23"/>
        <v>0</v>
      </c>
      <c r="M26" s="6" t="s">
        <v>35</v>
      </c>
      <c r="N26" s="19">
        <f t="shared" si="24"/>
        <v>0</v>
      </c>
      <c r="O26" s="14" t="s">
        <v>36</v>
      </c>
      <c r="P26" s="20">
        <f t="shared" si="25"/>
        <v>0</v>
      </c>
      <c r="Q26" s="16" t="s">
        <v>185</v>
      </c>
      <c r="R26" s="16" t="s">
        <v>38</v>
      </c>
      <c r="S26" s="16" t="s">
        <v>189</v>
      </c>
    </row>
    <row r="27" spans="2:19" ht="60" customHeight="1" x14ac:dyDescent="0.3">
      <c r="B27" s="7" t="str">
        <f>'Áreas Estratégicas Sustantivas'!E27</f>
        <v>Espacio físico especializado para alojar el Centro Nacional de Referemcia de Micología habilitado.</v>
      </c>
      <c r="C27" s="7" t="s">
        <v>23</v>
      </c>
      <c r="D27" s="9" t="s">
        <v>33</v>
      </c>
      <c r="E27" s="9"/>
      <c r="F27" s="9"/>
      <c r="G27" s="9"/>
      <c r="H27" s="9"/>
      <c r="I27" s="9">
        <v>1</v>
      </c>
      <c r="J27" s="10" t="s">
        <v>34</v>
      </c>
      <c r="K27" s="17">
        <f>IF($G$4=1,E27,IF($G$4=2,F27,IF($G$4=3,G27,IF($G$4=4,H27,I27))))</f>
        <v>0</v>
      </c>
      <c r="L27" s="18">
        <f t="shared" ref="L27" si="26">K27</f>
        <v>0</v>
      </c>
      <c r="M27" s="6" t="s">
        <v>35</v>
      </c>
      <c r="N27" s="19">
        <f>IF(L27=0,0,L27)</f>
        <v>0</v>
      </c>
      <c r="O27" s="14" t="s">
        <v>36</v>
      </c>
      <c r="P27" s="20">
        <f t="shared" ref="P27" si="27">N27</f>
        <v>0</v>
      </c>
      <c r="Q27" s="16" t="s">
        <v>188</v>
      </c>
      <c r="R27" s="16" t="s">
        <v>38</v>
      </c>
      <c r="S27" s="16" t="s">
        <v>190</v>
      </c>
    </row>
    <row r="28" spans="2:19" ht="54.75" customHeight="1" x14ac:dyDescent="0.3">
      <c r="B28" s="7" t="str">
        <f>'Áreas Estratégicas Sustantivas'!E28</f>
        <v>Lineamiento para la vigilancia genómica de la tuberculosis en centros penitenciarios implementado y socializado</v>
      </c>
      <c r="C28" s="7" t="s">
        <v>195</v>
      </c>
      <c r="D28" s="9" t="s">
        <v>33</v>
      </c>
      <c r="E28" s="9"/>
      <c r="F28" s="9">
        <v>1</v>
      </c>
      <c r="G28" s="9"/>
      <c r="H28" s="9"/>
      <c r="I28" s="9"/>
      <c r="J28" s="10" t="s">
        <v>34</v>
      </c>
      <c r="K28" s="17">
        <f t="shared" ref="K28:K30" si="28">IF($G$4=1,E28,IF($G$4=2,F28,IF($G$4=3,G28,IF($G$4=4,H28,I28))))</f>
        <v>0</v>
      </c>
      <c r="L28" s="18">
        <f t="shared" ref="L28" si="29">K28</f>
        <v>0</v>
      </c>
      <c r="M28" s="6" t="s">
        <v>35</v>
      </c>
      <c r="N28" s="19">
        <f>IF(L28=0,0,L28)</f>
        <v>0</v>
      </c>
      <c r="O28" s="14" t="s">
        <v>36</v>
      </c>
      <c r="P28" s="20">
        <f t="shared" ref="P28" si="30">N28</f>
        <v>0</v>
      </c>
      <c r="Q28" s="16" t="s">
        <v>193</v>
      </c>
      <c r="R28" s="16" t="s">
        <v>38</v>
      </c>
      <c r="S28" s="16" t="s">
        <v>192</v>
      </c>
    </row>
    <row r="29" spans="2:19" ht="43.5" customHeight="1" x14ac:dyDescent="0.3">
      <c r="B29" s="7" t="str">
        <f>'Áreas Estratégicas Sustantivas'!E29</f>
        <v xml:space="preserve">Total de centros penitenciarios con vigilancia de tuberculosis dirigida. </v>
      </c>
      <c r="C29" s="7" t="s">
        <v>340</v>
      </c>
      <c r="D29" s="9" t="s">
        <v>33</v>
      </c>
      <c r="E29" s="9"/>
      <c r="F29" s="9">
        <v>1</v>
      </c>
      <c r="G29" s="9">
        <v>2</v>
      </c>
      <c r="H29" s="9">
        <v>3</v>
      </c>
      <c r="I29" s="9">
        <v>4</v>
      </c>
      <c r="J29" s="10" t="s">
        <v>34</v>
      </c>
      <c r="K29" s="17">
        <f t="shared" si="28"/>
        <v>0</v>
      </c>
      <c r="L29" s="18">
        <f t="shared" ref="L29:L30" si="31">K29</f>
        <v>0</v>
      </c>
      <c r="M29" s="6" t="s">
        <v>35</v>
      </c>
      <c r="N29" s="19">
        <f>IF(L29=0,0,L29)</f>
        <v>0</v>
      </c>
      <c r="O29" s="14" t="s">
        <v>36</v>
      </c>
      <c r="P29" s="20">
        <f t="shared" ref="P29:P30" si="32">N29</f>
        <v>0</v>
      </c>
      <c r="Q29" s="16" t="s">
        <v>193</v>
      </c>
      <c r="R29" s="16" t="s">
        <v>38</v>
      </c>
      <c r="S29" s="16" t="s">
        <v>192</v>
      </c>
    </row>
    <row r="30" spans="2:19" ht="60" customHeight="1" x14ac:dyDescent="0.3">
      <c r="B30" s="7" t="str">
        <f>'Áreas Estratégicas Sustantivas'!E30</f>
        <v>Total de informes técnicos sobre la vigilancia genómica de Mycobacterium tuberculosis y su control mediante diagnóstico y análisis genómico en 4 centros penitenciarios prioritarios elaborados</v>
      </c>
      <c r="C30" s="7" t="s">
        <v>199</v>
      </c>
      <c r="D30" s="9" t="s">
        <v>33</v>
      </c>
      <c r="E30" s="28"/>
      <c r="F30" s="28">
        <v>1</v>
      </c>
      <c r="G30" s="28">
        <v>1</v>
      </c>
      <c r="H30" s="28">
        <v>1</v>
      </c>
      <c r="I30" s="28">
        <v>1</v>
      </c>
      <c r="J30" s="10" t="s">
        <v>34</v>
      </c>
      <c r="K30" s="17">
        <f t="shared" si="28"/>
        <v>0</v>
      </c>
      <c r="L30" s="18">
        <f t="shared" si="31"/>
        <v>0</v>
      </c>
      <c r="M30" s="6" t="s">
        <v>35</v>
      </c>
      <c r="N30" s="19">
        <f>IF(L30=0,0,L30)</f>
        <v>0</v>
      </c>
      <c r="O30" s="14" t="s">
        <v>36</v>
      </c>
      <c r="P30" s="20">
        <f t="shared" si="32"/>
        <v>0</v>
      </c>
      <c r="Q30" s="16" t="s">
        <v>193</v>
      </c>
      <c r="R30" s="16" t="s">
        <v>38</v>
      </c>
      <c r="S30" s="16" t="s">
        <v>192</v>
      </c>
    </row>
    <row r="38" spans="13:15" x14ac:dyDescent="0.3">
      <c r="M38" s="106"/>
    </row>
    <row r="40" spans="13:15" x14ac:dyDescent="0.3">
      <c r="O40" s="106"/>
    </row>
  </sheetData>
  <mergeCells count="4">
    <mergeCell ref="E5:I5"/>
    <mergeCell ref="J6:K6"/>
    <mergeCell ref="L6:N6"/>
    <mergeCell ref="O6:P6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r:id="rId3" name="Drop Down 1">
              <controlPr defaultSize="0" autoPict="0">
                <anchor moveWithCells="1">
                  <from>
                    <xdr:col>2</xdr:col>
                    <xdr:colOff>2506980</xdr:colOff>
                    <xdr:row>1</xdr:row>
                    <xdr:rowOff>83820</xdr:rowOff>
                  </from>
                  <to>
                    <xdr:col>5</xdr:col>
                    <xdr:colOff>647700</xdr:colOff>
                    <xdr:row>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C1A070-1D5B-4B68-854E-42ABDBA3CF6F}">
  <dimension ref="B3:F16"/>
  <sheetViews>
    <sheetView showGridLines="0" topLeftCell="C1" zoomScale="150" zoomScaleNormal="150" workbookViewId="0">
      <selection activeCell="F8" sqref="F8"/>
    </sheetView>
  </sheetViews>
  <sheetFormatPr baseColWidth="10" defaultColWidth="11.44140625" defaultRowHeight="14.4" x14ac:dyDescent="0.3"/>
  <cols>
    <col min="1" max="1" width="2.44140625" customWidth="1"/>
    <col min="2" max="2" width="26.6640625" customWidth="1"/>
    <col min="3" max="3" width="29.6640625" customWidth="1"/>
    <col min="4" max="4" width="35.33203125" customWidth="1"/>
    <col min="5" max="5" width="30.6640625" customWidth="1"/>
    <col min="6" max="6" width="46.5546875" customWidth="1"/>
  </cols>
  <sheetData>
    <row r="3" spans="2:6" ht="22.5" customHeight="1" x14ac:dyDescent="0.3">
      <c r="B3" s="43" t="s">
        <v>0</v>
      </c>
      <c r="C3" s="42" t="s">
        <v>1</v>
      </c>
      <c r="D3" s="42" t="s">
        <v>2</v>
      </c>
      <c r="E3" s="42" t="s">
        <v>3</v>
      </c>
      <c r="F3" s="42" t="s">
        <v>39</v>
      </c>
    </row>
    <row r="4" spans="2:6" ht="43.2" x14ac:dyDescent="0.3">
      <c r="B4" s="198" t="s">
        <v>40</v>
      </c>
      <c r="C4" s="190" t="s">
        <v>41</v>
      </c>
      <c r="D4" s="45" t="s">
        <v>226</v>
      </c>
      <c r="E4" s="45" t="s">
        <v>328</v>
      </c>
      <c r="F4" s="46" t="s">
        <v>227</v>
      </c>
    </row>
    <row r="5" spans="2:6" ht="43.2" x14ac:dyDescent="0.3">
      <c r="B5" s="199"/>
      <c r="C5" s="192"/>
      <c r="D5" s="47" t="s">
        <v>229</v>
      </c>
      <c r="E5" s="47" t="s">
        <v>228</v>
      </c>
      <c r="F5" s="92" t="s">
        <v>230</v>
      </c>
    </row>
    <row r="6" spans="2:6" ht="76.2" customHeight="1" x14ac:dyDescent="0.3">
      <c r="B6" s="199"/>
      <c r="C6" s="192"/>
      <c r="D6" s="47" t="s">
        <v>42</v>
      </c>
      <c r="E6" s="47" t="s">
        <v>231</v>
      </c>
      <c r="F6" s="92" t="s">
        <v>232</v>
      </c>
    </row>
    <row r="7" spans="2:6" ht="45" customHeight="1" x14ac:dyDescent="0.3">
      <c r="B7" s="199"/>
      <c r="C7" s="191"/>
      <c r="D7" s="125" t="s">
        <v>350</v>
      </c>
      <c r="E7" s="125" t="s">
        <v>351</v>
      </c>
      <c r="F7" s="126" t="s">
        <v>354</v>
      </c>
    </row>
    <row r="8" spans="2:6" ht="109.5" customHeight="1" x14ac:dyDescent="0.3">
      <c r="B8" s="199"/>
      <c r="C8" s="44" t="s">
        <v>233</v>
      </c>
      <c r="D8" s="45" t="s">
        <v>43</v>
      </c>
      <c r="E8" s="45" t="s">
        <v>204</v>
      </c>
      <c r="F8" s="127">
        <v>4</v>
      </c>
    </row>
    <row r="9" spans="2:6" ht="105" customHeight="1" x14ac:dyDescent="0.3">
      <c r="B9" s="199"/>
      <c r="C9" s="44" t="s">
        <v>44</v>
      </c>
      <c r="D9" s="45" t="s">
        <v>45</v>
      </c>
      <c r="E9" s="45" t="s">
        <v>314</v>
      </c>
      <c r="F9" s="46" t="s">
        <v>234</v>
      </c>
    </row>
    <row r="10" spans="2:6" ht="100.8" x14ac:dyDescent="0.3">
      <c r="B10" s="199"/>
      <c r="C10" s="190" t="s">
        <v>235</v>
      </c>
      <c r="D10" s="45" t="s">
        <v>46</v>
      </c>
      <c r="E10" s="45" t="s">
        <v>320</v>
      </c>
      <c r="F10" s="46" t="s">
        <v>322</v>
      </c>
    </row>
    <row r="11" spans="2:6" ht="148.5" customHeight="1" x14ac:dyDescent="0.3">
      <c r="B11" s="199"/>
      <c r="C11" s="191"/>
      <c r="D11" s="125" t="s">
        <v>47</v>
      </c>
      <c r="E11" s="125" t="s">
        <v>321</v>
      </c>
      <c r="F11" s="126" t="s">
        <v>353</v>
      </c>
    </row>
    <row r="12" spans="2:6" ht="57.6" x14ac:dyDescent="0.3">
      <c r="B12" s="199"/>
      <c r="C12" s="190" t="s">
        <v>236</v>
      </c>
      <c r="D12" s="45" t="s">
        <v>48</v>
      </c>
      <c r="E12" s="194" t="s">
        <v>244</v>
      </c>
      <c r="F12" s="196" t="s">
        <v>119</v>
      </c>
    </row>
    <row r="13" spans="2:6" ht="28.8" x14ac:dyDescent="0.3">
      <c r="B13" s="199"/>
      <c r="C13" s="192"/>
      <c r="D13" s="47" t="s">
        <v>346</v>
      </c>
      <c r="E13" s="195"/>
      <c r="F13" s="197"/>
    </row>
    <row r="14" spans="2:6" ht="57.6" x14ac:dyDescent="0.3">
      <c r="B14" s="199"/>
      <c r="C14" s="192"/>
      <c r="D14" s="47" t="s">
        <v>345</v>
      </c>
      <c r="E14" s="47" t="s">
        <v>245</v>
      </c>
      <c r="F14" s="48" t="s">
        <v>120</v>
      </c>
    </row>
    <row r="15" spans="2:6" ht="100.8" x14ac:dyDescent="0.3">
      <c r="B15" s="199"/>
      <c r="C15" s="192"/>
      <c r="D15" s="47" t="s">
        <v>242</v>
      </c>
      <c r="E15" s="47" t="s">
        <v>246</v>
      </c>
      <c r="F15" s="48" t="s">
        <v>121</v>
      </c>
    </row>
    <row r="16" spans="2:6" ht="86.4" x14ac:dyDescent="0.3">
      <c r="B16" s="200"/>
      <c r="C16" s="193"/>
      <c r="D16" s="49" t="s">
        <v>243</v>
      </c>
      <c r="E16" s="49" t="s">
        <v>247</v>
      </c>
      <c r="F16" s="50" t="s">
        <v>122</v>
      </c>
    </row>
  </sheetData>
  <mergeCells count="6">
    <mergeCell ref="C10:C11"/>
    <mergeCell ref="C12:C16"/>
    <mergeCell ref="E12:E13"/>
    <mergeCell ref="F12:F13"/>
    <mergeCell ref="B4:B16"/>
    <mergeCell ref="C4:C7"/>
  </mergeCells>
  <pageMargins left="0.7" right="0.7" top="0.75" bottom="0.75" header="0.3" footer="0.3"/>
  <pageSetup orientation="portrait" horizontalDpi="90" verticalDpi="9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589634-1130-4F80-A577-550E4522FA49}">
  <dimension ref="B1:S26"/>
  <sheetViews>
    <sheetView showGridLines="0" workbookViewId="0">
      <selection activeCell="H11" sqref="H11"/>
    </sheetView>
  </sheetViews>
  <sheetFormatPr baseColWidth="10" defaultColWidth="11.44140625" defaultRowHeight="14.4" x14ac:dyDescent="0.3"/>
  <cols>
    <col min="2" max="2" width="40.5546875" customWidth="1"/>
    <col min="3" max="3" width="25.109375" customWidth="1"/>
    <col min="17" max="17" width="13.33203125" customWidth="1"/>
    <col min="19" max="19" width="15.5546875" customWidth="1"/>
  </cols>
  <sheetData>
    <row r="1" spans="2:19" x14ac:dyDescent="0.3">
      <c r="L1" s="2">
        <v>2025</v>
      </c>
    </row>
    <row r="2" spans="2:19" x14ac:dyDescent="0.3">
      <c r="L2" s="2">
        <v>2026</v>
      </c>
      <c r="N2" s="3">
        <v>2023</v>
      </c>
      <c r="O2" s="4"/>
      <c r="P2" s="4"/>
      <c r="Q2" s="4"/>
      <c r="R2" s="4"/>
    </row>
    <row r="3" spans="2:19" x14ac:dyDescent="0.3">
      <c r="G3" s="2">
        <v>1</v>
      </c>
      <c r="L3" s="2">
        <v>2027</v>
      </c>
      <c r="N3" s="3">
        <v>2024</v>
      </c>
      <c r="O3" s="4"/>
      <c r="P3" s="4"/>
      <c r="Q3" s="4"/>
      <c r="R3" s="4"/>
    </row>
    <row r="4" spans="2:19" x14ac:dyDescent="0.3">
      <c r="G4" s="2">
        <v>1</v>
      </c>
      <c r="L4" s="2">
        <v>2028</v>
      </c>
      <c r="N4" s="3"/>
      <c r="O4" s="4"/>
      <c r="P4" s="4"/>
      <c r="Q4" s="4"/>
      <c r="R4" s="4"/>
    </row>
    <row r="5" spans="2:19" x14ac:dyDescent="0.3">
      <c r="E5" s="184" t="s">
        <v>4</v>
      </c>
      <c r="F5" s="185"/>
      <c r="G5" s="185"/>
      <c r="H5" s="185"/>
      <c r="I5" s="186"/>
      <c r="L5" s="2">
        <v>2029</v>
      </c>
    </row>
    <row r="6" spans="2:19" ht="28.8" x14ac:dyDescent="0.3">
      <c r="B6" s="5" t="s">
        <v>3</v>
      </c>
      <c r="C6" s="5" t="s">
        <v>26</v>
      </c>
      <c r="D6" s="5" t="s">
        <v>70</v>
      </c>
      <c r="E6" s="5">
        <v>2025</v>
      </c>
      <c r="F6" s="5">
        <v>2026</v>
      </c>
      <c r="G6" s="5">
        <v>2027</v>
      </c>
      <c r="H6" s="5">
        <v>2028</v>
      </c>
      <c r="I6" s="5">
        <v>2029</v>
      </c>
      <c r="J6" s="187" t="s">
        <v>28</v>
      </c>
      <c r="K6" s="187"/>
      <c r="L6" s="188" t="s">
        <v>29</v>
      </c>
      <c r="M6" s="188"/>
      <c r="N6" s="188"/>
      <c r="O6" s="189" t="s">
        <v>6</v>
      </c>
      <c r="P6" s="189"/>
      <c r="Q6" s="5" t="s">
        <v>30</v>
      </c>
      <c r="R6" s="5" t="s">
        <v>31</v>
      </c>
      <c r="S6" s="5" t="s">
        <v>32</v>
      </c>
    </row>
    <row r="7" spans="2:19" ht="43.5" customHeight="1" x14ac:dyDescent="0.3">
      <c r="B7" s="7" t="str">
        <f>'Plan de Acción SIGC'!E4</f>
        <v>Incremento en el total de macroprocesos con interrelaciones definidas</v>
      </c>
      <c r="C7" s="7" t="s">
        <v>313</v>
      </c>
      <c r="D7" s="8" t="s">
        <v>33</v>
      </c>
      <c r="E7" s="9">
        <v>1</v>
      </c>
      <c r="F7" s="9">
        <v>2</v>
      </c>
      <c r="G7" s="9">
        <v>3</v>
      </c>
      <c r="H7" s="9">
        <v>4</v>
      </c>
      <c r="I7" s="9">
        <v>5</v>
      </c>
      <c r="J7" s="10" t="s">
        <v>34</v>
      </c>
      <c r="K7" s="11">
        <f t="shared" ref="K7:K18" si="0">IF($G$4=1,E7,IF($G$4=2,F7,IF($G$4=3,G7,IF($G$4=4,H7,I7))))</f>
        <v>1</v>
      </c>
      <c r="L7" s="12">
        <f t="shared" ref="L7:L14" si="1">K7</f>
        <v>1</v>
      </c>
      <c r="M7" s="6" t="s">
        <v>35</v>
      </c>
      <c r="N7" s="13">
        <f>IF(L7=0,0,L7)</f>
        <v>1</v>
      </c>
      <c r="O7" s="14" t="s">
        <v>36</v>
      </c>
      <c r="P7" s="15">
        <f t="shared" ref="P7:P14" si="2">N7</f>
        <v>1</v>
      </c>
      <c r="Q7" s="16" t="s">
        <v>111</v>
      </c>
      <c r="R7" s="16" t="s">
        <v>38</v>
      </c>
      <c r="S7" s="16" t="s">
        <v>115</v>
      </c>
    </row>
    <row r="8" spans="2:19" ht="43.2" x14ac:dyDescent="0.3">
      <c r="B8" s="7" t="str">
        <f>'Plan de Acción SIGC'!E5</f>
        <v xml:space="preserve">Total de profesionales y personal técnico capacitados en los requisitos de la norma ISO 9001 </v>
      </c>
      <c r="C8" s="7" t="s">
        <v>256</v>
      </c>
      <c r="D8" s="8" t="s">
        <v>33</v>
      </c>
      <c r="E8" s="9">
        <v>7</v>
      </c>
      <c r="F8" s="9">
        <v>10</v>
      </c>
      <c r="G8" s="9">
        <v>7</v>
      </c>
      <c r="H8" s="9">
        <v>4</v>
      </c>
      <c r="I8" s="9">
        <v>6</v>
      </c>
      <c r="J8" s="10" t="s">
        <v>34</v>
      </c>
      <c r="K8" s="11">
        <f t="shared" si="0"/>
        <v>7</v>
      </c>
      <c r="L8" s="12">
        <f t="shared" si="1"/>
        <v>7</v>
      </c>
      <c r="M8" s="6" t="s">
        <v>35</v>
      </c>
      <c r="N8" s="13">
        <f>IF(L8=0,0,L8-1)</f>
        <v>6</v>
      </c>
      <c r="O8" s="14" t="s">
        <v>36</v>
      </c>
      <c r="P8" s="15">
        <f t="shared" si="2"/>
        <v>6</v>
      </c>
      <c r="Q8" s="16" t="s">
        <v>112</v>
      </c>
      <c r="R8" s="16" t="s">
        <v>38</v>
      </c>
      <c r="S8" s="16" t="s">
        <v>257</v>
      </c>
    </row>
    <row r="9" spans="2:19" ht="45" customHeight="1" x14ac:dyDescent="0.3">
      <c r="B9" s="7" t="str">
        <f>'Plan de Acción SIGC'!E6</f>
        <v>Número de auditorías internas realizadas en macroprocesos adjetivos.</v>
      </c>
      <c r="C9" s="7" t="s">
        <v>106</v>
      </c>
      <c r="D9" s="9" t="s">
        <v>33</v>
      </c>
      <c r="E9" s="9"/>
      <c r="F9" s="9">
        <v>1</v>
      </c>
      <c r="G9" s="9">
        <v>1</v>
      </c>
      <c r="H9" s="9">
        <v>1</v>
      </c>
      <c r="I9" s="9">
        <v>1</v>
      </c>
      <c r="J9" s="10" t="s">
        <v>34</v>
      </c>
      <c r="K9" s="17">
        <f t="shared" si="0"/>
        <v>0</v>
      </c>
      <c r="L9" s="18">
        <f t="shared" si="1"/>
        <v>0</v>
      </c>
      <c r="M9" s="6" t="s">
        <v>35</v>
      </c>
      <c r="N9" s="19">
        <f>IF(L9=0,0,L9)</f>
        <v>0</v>
      </c>
      <c r="O9" s="14" t="s">
        <v>36</v>
      </c>
      <c r="P9" s="20">
        <f t="shared" si="2"/>
        <v>0</v>
      </c>
      <c r="Q9" s="16" t="s">
        <v>112</v>
      </c>
      <c r="R9" s="16" t="s">
        <v>38</v>
      </c>
      <c r="S9" s="16" t="s">
        <v>116</v>
      </c>
    </row>
    <row r="10" spans="2:19" ht="43.5" customHeight="1" x14ac:dyDescent="0.3">
      <c r="B10" s="7" t="str">
        <f>'Plan de Acción SIGC'!E7</f>
        <v>Número de nuevos macroprocesos normalizados ISO 9001</v>
      </c>
      <c r="C10" s="7" t="s">
        <v>352</v>
      </c>
      <c r="D10" s="9" t="s">
        <v>33</v>
      </c>
      <c r="E10" s="9"/>
      <c r="F10" s="9">
        <v>1</v>
      </c>
      <c r="G10" s="9">
        <v>1</v>
      </c>
      <c r="H10" s="9">
        <v>1</v>
      </c>
      <c r="I10" s="9">
        <v>1</v>
      </c>
      <c r="J10" s="10" t="s">
        <v>34</v>
      </c>
      <c r="K10" s="17">
        <f t="shared" si="0"/>
        <v>0</v>
      </c>
      <c r="L10" s="18">
        <f t="shared" si="1"/>
        <v>0</v>
      </c>
      <c r="M10" s="6" t="s">
        <v>35</v>
      </c>
      <c r="N10" s="19">
        <f>IF(L10=0,0,L10)</f>
        <v>0</v>
      </c>
      <c r="O10" s="14" t="s">
        <v>36</v>
      </c>
      <c r="P10" s="20">
        <f t="shared" si="2"/>
        <v>0</v>
      </c>
      <c r="Q10" s="16" t="s">
        <v>112</v>
      </c>
      <c r="R10" s="16" t="s">
        <v>38</v>
      </c>
      <c r="S10" s="16" t="s">
        <v>116</v>
      </c>
    </row>
    <row r="11" spans="2:19" ht="28.8" x14ac:dyDescent="0.3">
      <c r="B11" s="7" t="str">
        <f>'Plan de Acción SIGC'!E8</f>
        <v xml:space="preserve">Número de nuevos auditores líderes formados </v>
      </c>
      <c r="C11" s="7" t="s">
        <v>107</v>
      </c>
      <c r="D11" s="9">
        <v>1</v>
      </c>
      <c r="E11" s="9"/>
      <c r="F11" s="9"/>
      <c r="G11" s="128">
        <v>2</v>
      </c>
      <c r="H11" s="128"/>
      <c r="I11" s="9">
        <v>2</v>
      </c>
      <c r="J11" s="10" t="s">
        <v>34</v>
      </c>
      <c r="K11" s="17">
        <f t="shared" si="0"/>
        <v>0</v>
      </c>
      <c r="L11" s="18">
        <f t="shared" si="1"/>
        <v>0</v>
      </c>
      <c r="M11" s="6" t="s">
        <v>35</v>
      </c>
      <c r="N11" s="19">
        <f>IF(L11=0,0,L11-1)</f>
        <v>0</v>
      </c>
      <c r="O11" s="14" t="s">
        <v>36</v>
      </c>
      <c r="P11" s="20">
        <f t="shared" si="2"/>
        <v>0</v>
      </c>
      <c r="Q11" s="16" t="s">
        <v>111</v>
      </c>
      <c r="R11" s="16" t="s">
        <v>38</v>
      </c>
      <c r="S11" s="16" t="s">
        <v>257</v>
      </c>
    </row>
    <row r="12" spans="2:19" ht="43.2" x14ac:dyDescent="0.3">
      <c r="B12" s="7" t="str">
        <f>'Plan de Acción SIGC'!E9</f>
        <v>Incremento de PEAs acreditados conforme a la versión vigente de la norma INTE/ISO-IEC 17043.</v>
      </c>
      <c r="C12" s="7" t="s">
        <v>319</v>
      </c>
      <c r="D12" s="9">
        <v>1</v>
      </c>
      <c r="E12" s="9">
        <v>1</v>
      </c>
      <c r="F12" s="9">
        <v>2</v>
      </c>
      <c r="G12" s="9">
        <v>3</v>
      </c>
      <c r="H12" s="9">
        <v>4</v>
      </c>
      <c r="I12" s="9">
        <v>4</v>
      </c>
      <c r="J12" s="10" t="s">
        <v>34</v>
      </c>
      <c r="K12" s="17">
        <f t="shared" si="0"/>
        <v>1</v>
      </c>
      <c r="L12" s="18">
        <f t="shared" si="1"/>
        <v>1</v>
      </c>
      <c r="M12" s="6" t="s">
        <v>35</v>
      </c>
      <c r="N12" s="19">
        <f>IF(L12=0,0,L12-1)</f>
        <v>0</v>
      </c>
      <c r="O12" s="14" t="s">
        <v>36</v>
      </c>
      <c r="P12" s="20">
        <f t="shared" si="2"/>
        <v>0</v>
      </c>
      <c r="Q12" s="16" t="s">
        <v>113</v>
      </c>
      <c r="R12" s="16" t="s">
        <v>38</v>
      </c>
      <c r="S12" s="16" t="s">
        <v>117</v>
      </c>
    </row>
    <row r="13" spans="2:19" ht="43.2" x14ac:dyDescent="0.3">
      <c r="B13" s="7" t="str">
        <f>'Plan de Acción SIGC'!E10</f>
        <v>Incremento del total de ensayos normalizados conforme a la versión vigente de la norma INTE/ISO-IEC 17025.</v>
      </c>
      <c r="C13" s="7" t="s">
        <v>319</v>
      </c>
      <c r="D13" s="9">
        <v>1</v>
      </c>
      <c r="E13" s="9"/>
      <c r="F13" s="9">
        <v>2</v>
      </c>
      <c r="G13" s="9">
        <v>4</v>
      </c>
      <c r="H13" s="9"/>
      <c r="I13" s="9">
        <v>5</v>
      </c>
      <c r="J13" s="10" t="s">
        <v>34</v>
      </c>
      <c r="K13" s="17">
        <f t="shared" si="0"/>
        <v>0</v>
      </c>
      <c r="L13" s="18">
        <f t="shared" si="1"/>
        <v>0</v>
      </c>
      <c r="M13" s="6" t="s">
        <v>35</v>
      </c>
      <c r="N13" s="19">
        <f>IF(L13=0,0,L13)</f>
        <v>0</v>
      </c>
      <c r="O13" s="14" t="s">
        <v>36</v>
      </c>
      <c r="P13" s="20">
        <f t="shared" si="2"/>
        <v>0</v>
      </c>
      <c r="Q13" s="16" t="s">
        <v>113</v>
      </c>
      <c r="R13" s="16" t="s">
        <v>38</v>
      </c>
      <c r="S13" s="16" t="s">
        <v>118</v>
      </c>
    </row>
    <row r="14" spans="2:19" ht="69" customHeight="1" x14ac:dyDescent="0.3">
      <c r="B14" s="7" t="str">
        <f>'Plan de Acción SIGC'!E11</f>
        <v>Incremento del total de ensayos acreditados incorporados al alcance del sistema acreditado conforme a la versión vigente de la norma INTE/ISO-IEC 17025.</v>
      </c>
      <c r="C14" s="7" t="s">
        <v>319</v>
      </c>
      <c r="D14" s="9">
        <v>17</v>
      </c>
      <c r="E14" s="9">
        <v>18</v>
      </c>
      <c r="F14" s="9">
        <v>18</v>
      </c>
      <c r="G14" s="9">
        <v>18</v>
      </c>
      <c r="H14" s="9">
        <v>19</v>
      </c>
      <c r="I14" s="9">
        <v>20</v>
      </c>
      <c r="J14" s="10" t="s">
        <v>34</v>
      </c>
      <c r="K14" s="17">
        <f t="shared" si="0"/>
        <v>18</v>
      </c>
      <c r="L14" s="18">
        <f t="shared" si="1"/>
        <v>18</v>
      </c>
      <c r="M14" s="6" t="s">
        <v>35</v>
      </c>
      <c r="N14" s="19">
        <f>IF(L14=0,0,L14)</f>
        <v>18</v>
      </c>
      <c r="O14" s="14" t="s">
        <v>36</v>
      </c>
      <c r="P14" s="20">
        <f t="shared" si="2"/>
        <v>18</v>
      </c>
      <c r="Q14" s="16" t="s">
        <v>113</v>
      </c>
      <c r="R14" s="16" t="s">
        <v>38</v>
      </c>
      <c r="S14" s="16" t="s">
        <v>117</v>
      </c>
    </row>
    <row r="15" spans="2:19" ht="51" customHeight="1" x14ac:dyDescent="0.3">
      <c r="B15" s="7" t="str">
        <f>'Plan de Acción SIGC'!E12</f>
        <v xml:space="preserve">Documento del Plan de Continuidad del Servicio (BCP) institucional finalizado y aprobado por la alta dirección. </v>
      </c>
      <c r="C15" s="7" t="s">
        <v>108</v>
      </c>
      <c r="D15" s="9" t="s">
        <v>33</v>
      </c>
      <c r="E15" s="9"/>
      <c r="F15" s="9">
        <v>1</v>
      </c>
      <c r="G15" s="9"/>
      <c r="H15" s="9"/>
      <c r="I15" s="9"/>
      <c r="J15" s="10" t="s">
        <v>34</v>
      </c>
      <c r="K15" s="11">
        <f t="shared" si="0"/>
        <v>0</v>
      </c>
      <c r="L15" s="12">
        <f t="shared" ref="L15" si="3">K15</f>
        <v>0</v>
      </c>
      <c r="M15" s="6" t="s">
        <v>35</v>
      </c>
      <c r="N15" s="13">
        <f>IF(L15=0,0,L15)</f>
        <v>0</v>
      </c>
      <c r="O15" s="14" t="s">
        <v>36</v>
      </c>
      <c r="P15" s="15">
        <f t="shared" ref="P15" si="4">N15</f>
        <v>0</v>
      </c>
      <c r="Q15" s="16" t="s">
        <v>114</v>
      </c>
      <c r="R15" s="16" t="s">
        <v>38</v>
      </c>
      <c r="S15" s="16" t="s">
        <v>108</v>
      </c>
    </row>
    <row r="16" spans="2:19" ht="43.2" x14ac:dyDescent="0.3">
      <c r="B16" s="7" t="str">
        <f>'Plan de Acción SIGC'!E14</f>
        <v>Documento del Plan de Recuperación ante Desastres (PRD) finalizado y aprobado por la alta dirección.</v>
      </c>
      <c r="C16" s="7" t="s">
        <v>108</v>
      </c>
      <c r="D16" s="9" t="s">
        <v>33</v>
      </c>
      <c r="E16" s="9"/>
      <c r="F16" s="9"/>
      <c r="G16" s="9">
        <v>1</v>
      </c>
      <c r="H16" s="9"/>
      <c r="I16" s="9"/>
      <c r="J16" s="10" t="s">
        <v>34</v>
      </c>
      <c r="K16" s="17">
        <f t="shared" si="0"/>
        <v>0</v>
      </c>
      <c r="L16" s="18">
        <f>K16</f>
        <v>0</v>
      </c>
      <c r="M16" s="6" t="s">
        <v>35</v>
      </c>
      <c r="N16" s="19">
        <f>IF(L16=0,0,L16)</f>
        <v>0</v>
      </c>
      <c r="O16" s="14" t="s">
        <v>36</v>
      </c>
      <c r="P16" s="20">
        <f>N16</f>
        <v>0</v>
      </c>
      <c r="Q16" s="16" t="s">
        <v>114</v>
      </c>
      <c r="R16" s="16" t="s">
        <v>38</v>
      </c>
      <c r="S16" s="16" t="s">
        <v>108</v>
      </c>
    </row>
    <row r="17" spans="2:19" ht="44.25" customHeight="1" x14ac:dyDescent="0.3">
      <c r="B17" s="7" t="str">
        <f>'Plan de Acción SIGC'!E15</f>
        <v>Número de simulacros del Plan de Continuidad del Servicio (BCP) institucional y del Plan de Recuperación ante Desastres (PRD) realizados. </v>
      </c>
      <c r="C17" s="7" t="s">
        <v>109</v>
      </c>
      <c r="D17" s="9" t="s">
        <v>33</v>
      </c>
      <c r="E17" s="9"/>
      <c r="F17" s="9"/>
      <c r="G17" s="9"/>
      <c r="H17" s="9">
        <v>1</v>
      </c>
      <c r="I17" s="9">
        <v>1</v>
      </c>
      <c r="J17" s="10" t="s">
        <v>34</v>
      </c>
      <c r="K17" s="17">
        <f t="shared" si="0"/>
        <v>0</v>
      </c>
      <c r="L17" s="18">
        <f>K17</f>
        <v>0</v>
      </c>
      <c r="M17" s="6" t="s">
        <v>35</v>
      </c>
      <c r="N17" s="19">
        <f>IF(L17=0,0,L17)</f>
        <v>0</v>
      </c>
      <c r="O17" s="14" t="s">
        <v>36</v>
      </c>
      <c r="P17" s="20">
        <f>N17</f>
        <v>0</v>
      </c>
      <c r="Q17" s="16" t="s">
        <v>114</v>
      </c>
      <c r="R17" s="16" t="s">
        <v>38</v>
      </c>
      <c r="S17" s="16" t="s">
        <v>258</v>
      </c>
    </row>
    <row r="18" spans="2:19" ht="55.5" customHeight="1" x14ac:dyDescent="0.3">
      <c r="B18" s="7" t="str">
        <f>'Plan de Acción SIGC'!E16</f>
        <v xml:space="preserve">Informes de evaluación del Plan de Recuperación ante Desastres (PRD) y del Plan de Continuidad del Servicio (BCP) elaborados. </v>
      </c>
      <c r="C18" s="7" t="s">
        <v>110</v>
      </c>
      <c r="D18" s="9" t="s">
        <v>33</v>
      </c>
      <c r="E18" s="9"/>
      <c r="F18" s="9"/>
      <c r="G18" s="9"/>
      <c r="H18" s="9"/>
      <c r="I18" s="9">
        <v>2</v>
      </c>
      <c r="J18" s="10" t="s">
        <v>34</v>
      </c>
      <c r="K18" s="17">
        <f t="shared" si="0"/>
        <v>0</v>
      </c>
      <c r="L18" s="18">
        <f>K18</f>
        <v>0</v>
      </c>
      <c r="M18" s="6" t="s">
        <v>35</v>
      </c>
      <c r="N18" s="19">
        <f>IF(L18=0,0,L18-1)</f>
        <v>0</v>
      </c>
      <c r="O18" s="14" t="s">
        <v>36</v>
      </c>
      <c r="P18" s="20">
        <f>N18</f>
        <v>0</v>
      </c>
      <c r="Q18" s="16" t="s">
        <v>114</v>
      </c>
      <c r="R18" s="16" t="s">
        <v>38</v>
      </c>
      <c r="S18" s="16" t="s">
        <v>110</v>
      </c>
    </row>
    <row r="24" spans="2:19" x14ac:dyDescent="0.3">
      <c r="I24" s="106"/>
    </row>
    <row r="26" spans="2:19" x14ac:dyDescent="0.3">
      <c r="K26" s="106"/>
    </row>
  </sheetData>
  <mergeCells count="4">
    <mergeCell ref="E5:I5"/>
    <mergeCell ref="J6:K6"/>
    <mergeCell ref="L6:N6"/>
    <mergeCell ref="O6:P6"/>
  </mergeCells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8433" r:id="rId3" name="Drop Down 1">
              <controlPr defaultSize="0" autoPict="0">
                <anchor moveWithCells="1">
                  <from>
                    <xdr:col>2</xdr:col>
                    <xdr:colOff>2506980</xdr:colOff>
                    <xdr:row>1</xdr:row>
                    <xdr:rowOff>83820</xdr:rowOff>
                  </from>
                  <to>
                    <xdr:col>5</xdr:col>
                    <xdr:colOff>647700</xdr:colOff>
                    <xdr:row>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3BB1D4-E143-4DAE-AEDD-6CE478E19CD2}">
  <sheetPr>
    <pageSetUpPr fitToPage="1"/>
  </sheetPr>
  <dimension ref="A3:E15"/>
  <sheetViews>
    <sheetView showGridLines="0" topLeftCell="C1" zoomScale="120" zoomScaleNormal="120" workbookViewId="0">
      <selection activeCell="F6" sqref="F6"/>
    </sheetView>
  </sheetViews>
  <sheetFormatPr baseColWidth="10" defaultColWidth="11.44140625" defaultRowHeight="14.4" x14ac:dyDescent="0.3"/>
  <cols>
    <col min="1" max="1" width="28" customWidth="1"/>
    <col min="2" max="2" width="34.109375" customWidth="1"/>
    <col min="3" max="3" width="42.109375" customWidth="1"/>
    <col min="4" max="5" width="45.88671875" customWidth="1"/>
  </cols>
  <sheetData>
    <row r="3" spans="1:5" ht="19.5" customHeight="1" thickBot="1" x14ac:dyDescent="0.35">
      <c r="A3" s="43" t="s">
        <v>0</v>
      </c>
      <c r="B3" s="42" t="s">
        <v>1</v>
      </c>
      <c r="C3" s="42" t="s">
        <v>2</v>
      </c>
      <c r="D3" s="42" t="s">
        <v>3</v>
      </c>
      <c r="E3" s="42" t="s">
        <v>4</v>
      </c>
    </row>
    <row r="4" spans="1:5" ht="28.8" x14ac:dyDescent="0.3">
      <c r="A4" s="201" t="s">
        <v>49</v>
      </c>
      <c r="B4" s="204" t="s">
        <v>262</v>
      </c>
      <c r="C4" s="56" t="s">
        <v>50</v>
      </c>
      <c r="D4" s="66" t="s">
        <v>92</v>
      </c>
      <c r="E4" s="57" t="s">
        <v>261</v>
      </c>
    </row>
    <row r="5" spans="1:5" ht="57.6" x14ac:dyDescent="0.3">
      <c r="A5" s="202"/>
      <c r="B5" s="205"/>
      <c r="C5" s="54" t="s">
        <v>51</v>
      </c>
      <c r="D5" s="54" t="s">
        <v>94</v>
      </c>
      <c r="E5" s="62" t="s">
        <v>52</v>
      </c>
    </row>
    <row r="6" spans="1:5" ht="67.5" customHeight="1" x14ac:dyDescent="0.3">
      <c r="A6" s="202"/>
      <c r="B6" s="205"/>
      <c r="C6" s="54" t="s">
        <v>259</v>
      </c>
      <c r="D6" s="54" t="s">
        <v>269</v>
      </c>
      <c r="E6" s="62" t="s">
        <v>260</v>
      </c>
    </row>
    <row r="7" spans="1:5" ht="45.75" customHeight="1" thickBot="1" x14ac:dyDescent="0.35">
      <c r="A7" s="202"/>
      <c r="B7" s="206"/>
      <c r="C7" s="64" t="s">
        <v>53</v>
      </c>
      <c r="D7" s="64" t="s">
        <v>263</v>
      </c>
      <c r="E7" s="67" t="s">
        <v>270</v>
      </c>
    </row>
    <row r="8" spans="1:5" ht="45.6" customHeight="1" x14ac:dyDescent="0.3">
      <c r="A8" s="202"/>
      <c r="B8" s="204" t="s">
        <v>54</v>
      </c>
      <c r="C8" s="56" t="s">
        <v>55</v>
      </c>
      <c r="D8" s="56" t="s">
        <v>271</v>
      </c>
      <c r="E8" s="57" t="s">
        <v>56</v>
      </c>
    </row>
    <row r="9" spans="1:5" ht="30.75" customHeight="1" x14ac:dyDescent="0.3">
      <c r="A9" s="202"/>
      <c r="B9" s="205"/>
      <c r="C9" s="207" t="s">
        <v>57</v>
      </c>
      <c r="D9" s="55" t="s">
        <v>58</v>
      </c>
      <c r="E9" s="62" t="s">
        <v>59</v>
      </c>
    </row>
    <row r="10" spans="1:5" ht="63" customHeight="1" x14ac:dyDescent="0.3">
      <c r="A10" s="202"/>
      <c r="B10" s="205"/>
      <c r="C10" s="207"/>
      <c r="D10" s="54" t="s">
        <v>60</v>
      </c>
      <c r="E10" s="63" t="s">
        <v>264</v>
      </c>
    </row>
    <row r="11" spans="1:5" ht="86.25" customHeight="1" thickBot="1" x14ac:dyDescent="0.35">
      <c r="A11" s="202"/>
      <c r="B11" s="206"/>
      <c r="C11" s="59" t="s">
        <v>61</v>
      </c>
      <c r="D11" s="64" t="s">
        <v>62</v>
      </c>
      <c r="E11" s="60" t="s">
        <v>265</v>
      </c>
    </row>
    <row r="12" spans="1:5" ht="42" customHeight="1" x14ac:dyDescent="0.3">
      <c r="A12" s="202"/>
      <c r="B12" s="208" t="s">
        <v>63</v>
      </c>
      <c r="C12" s="56" t="s">
        <v>64</v>
      </c>
      <c r="D12" s="56" t="s">
        <v>65</v>
      </c>
      <c r="E12" s="57" t="s">
        <v>66</v>
      </c>
    </row>
    <row r="13" spans="1:5" ht="43.2" x14ac:dyDescent="0.3">
      <c r="A13" s="202"/>
      <c r="B13" s="209"/>
      <c r="C13" s="211" t="s">
        <v>266</v>
      </c>
      <c r="D13" s="54" t="s">
        <v>103</v>
      </c>
      <c r="E13" s="58" t="s">
        <v>123</v>
      </c>
    </row>
    <row r="14" spans="1:5" ht="58.2" thickBot="1" x14ac:dyDescent="0.35">
      <c r="A14" s="202"/>
      <c r="B14" s="210"/>
      <c r="C14" s="212"/>
      <c r="D14" s="64" t="s">
        <v>102</v>
      </c>
      <c r="E14" s="60" t="s">
        <v>104</v>
      </c>
    </row>
    <row r="15" spans="1:5" ht="65.099999999999994" customHeight="1" thickBot="1" x14ac:dyDescent="0.35">
      <c r="A15" s="203"/>
      <c r="B15" s="102" t="s">
        <v>67</v>
      </c>
      <c r="C15" s="103" t="s">
        <v>267</v>
      </c>
      <c r="D15" s="103" t="s">
        <v>68</v>
      </c>
      <c r="E15" s="104" t="s">
        <v>69</v>
      </c>
    </row>
  </sheetData>
  <mergeCells count="6">
    <mergeCell ref="A4:A15"/>
    <mergeCell ref="B4:B7"/>
    <mergeCell ref="B8:B11"/>
    <mergeCell ref="C9:C10"/>
    <mergeCell ref="B12:B14"/>
    <mergeCell ref="C13:C14"/>
  </mergeCells>
  <pageMargins left="0.25" right="0.25" top="0.75" bottom="0.75" header="0.3" footer="0.3"/>
  <pageSetup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1</vt:i4>
      </vt:variant>
    </vt:vector>
  </HeadingPairs>
  <TitlesOfParts>
    <vt:vector size="13" baseType="lpstr">
      <vt:lpstr>Menú</vt:lpstr>
      <vt:lpstr>FODA</vt:lpstr>
      <vt:lpstr>Marco Estratégico</vt:lpstr>
      <vt:lpstr>Áreas Estratégicas</vt:lpstr>
      <vt:lpstr>Áreas Estratégicas Sustantivas</vt:lpstr>
      <vt:lpstr>Tablero de Control AS</vt:lpstr>
      <vt:lpstr>Plan de Acción SIGC</vt:lpstr>
      <vt:lpstr>Tablero de Control SIGC</vt:lpstr>
      <vt:lpstr>Plan de Acción TI</vt:lpstr>
      <vt:lpstr>Tablero de Control TI</vt:lpstr>
      <vt:lpstr>Plan de Acción Tec Diag</vt:lpstr>
      <vt:lpstr>Tablero de Control Tec Diag</vt:lpstr>
      <vt:lpstr>'Plan de Acción TI'!Área_de_impresión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Ana Catalina Peralta Rojas</dc:creator>
  <cp:keywords/>
  <dc:description/>
  <cp:lastModifiedBy>Rafael Alonso Cedeño Molina</cp:lastModifiedBy>
  <cp:revision/>
  <cp:lastPrinted>2025-08-18T17:49:07Z</cp:lastPrinted>
  <dcterms:created xsi:type="dcterms:W3CDTF">2015-06-05T18:19:34Z</dcterms:created>
  <dcterms:modified xsi:type="dcterms:W3CDTF">2026-03-02T22:08:55Z</dcterms:modified>
  <cp:category/>
  <cp:contentStatus/>
</cp:coreProperties>
</file>